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irdre\Documents\Westbriar\PTA Treasury\2019 - 2020\"/>
    </mc:Choice>
  </mc:AlternateContent>
  <xr:revisionPtr revIDLastSave="0" documentId="8_{98E8C7B3-42F4-4FE7-8491-58B92F6F9DB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Linked Budget" sheetId="3" r:id="rId1"/>
    <sheet name="Checking Ledger" sheetId="4" r:id="rId2"/>
    <sheet name="Savings Ledger " sheetId="5" r:id="rId3"/>
    <sheet name="instructions" sheetId="6" r:id="rId4"/>
  </sheets>
  <externalReferences>
    <externalReference r:id="rId5"/>
  </externalReferences>
  <definedNames>
    <definedName name="_xlnm._FilterDatabase" localSheetId="1" hidden="1">'Checking Ledger'!$A$67:$DT$77</definedName>
    <definedName name="_xlnm.Print_Area" localSheetId="1">'Checking Ledger'!$C$49:$DK$50</definedName>
    <definedName name="_xlnm.Print_Area" localSheetId="0">'Linked Budget'!$A$1:$K$122</definedName>
    <definedName name="_xlnm.Print_Area">#REF!</definedName>
    <definedName name="_xlnm.Print_Titles" localSheetId="1">'Checking Ledger'!$C:$E,'Checking Ledger'!$6:$6</definedName>
    <definedName name="_xlnm.Print_Titles" localSheetId="0">'Linked Budget'!$1:$1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5" i="4" l="1"/>
  <c r="DT93" i="4"/>
  <c r="DS93" i="4"/>
  <c r="DR93" i="4"/>
  <c r="DQ93" i="4"/>
  <c r="DP93" i="4"/>
  <c r="DO93" i="4"/>
  <c r="DN93" i="4"/>
  <c r="DM93" i="4"/>
  <c r="DL93" i="4"/>
  <c r="DK93" i="4"/>
  <c r="DJ93" i="4"/>
  <c r="DI93" i="4"/>
  <c r="DH93" i="4"/>
  <c r="DG93" i="4"/>
  <c r="DF93" i="4"/>
  <c r="DE93" i="4"/>
  <c r="DD93" i="4"/>
  <c r="DC93" i="4"/>
  <c r="DB93" i="4"/>
  <c r="DA93" i="4"/>
  <c r="CZ93" i="4"/>
  <c r="CY93" i="4"/>
  <c r="CX93" i="4"/>
  <c r="CW93" i="4"/>
  <c r="CV93" i="4"/>
  <c r="CU93" i="4"/>
  <c r="CT93" i="4"/>
  <c r="CS93" i="4"/>
  <c r="CR93" i="4"/>
  <c r="CQ93" i="4"/>
  <c r="CP93" i="4"/>
  <c r="CO93" i="4"/>
  <c r="CN93" i="4"/>
  <c r="CM93" i="4"/>
  <c r="CL93" i="4"/>
  <c r="CK93" i="4"/>
  <c r="CJ93" i="4"/>
  <c r="CI93" i="4"/>
  <c r="CH93" i="4"/>
  <c r="CG93" i="4"/>
  <c r="CF93" i="4"/>
  <c r="CE93" i="4"/>
  <c r="CD93" i="4"/>
  <c r="CC93" i="4"/>
  <c r="CB93" i="4"/>
  <c r="CA93" i="4"/>
  <c r="BZ93" i="4"/>
  <c r="BY93" i="4"/>
  <c r="BX93" i="4"/>
  <c r="BW93" i="4"/>
  <c r="BV93" i="4"/>
  <c r="BU93" i="4"/>
  <c r="BT93" i="4"/>
  <c r="BS93" i="4"/>
  <c r="BR93" i="4"/>
  <c r="BQ93" i="4"/>
  <c r="BP93" i="4"/>
  <c r="BO93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O93" i="4" s="1"/>
  <c r="N93" i="4" s="1"/>
  <c r="P93" i="4"/>
  <c r="M93" i="4"/>
  <c r="DT88" i="4"/>
  <c r="DS88" i="4"/>
  <c r="DR88" i="4"/>
  <c r="DQ88" i="4"/>
  <c r="DP88" i="4"/>
  <c r="DO88" i="4"/>
  <c r="DN88" i="4"/>
  <c r="DM88" i="4"/>
  <c r="DL88" i="4"/>
  <c r="DK88" i="4"/>
  <c r="DJ88" i="4"/>
  <c r="DI88" i="4"/>
  <c r="DH88" i="4"/>
  <c r="DG88" i="4"/>
  <c r="DF88" i="4"/>
  <c r="DE88" i="4"/>
  <c r="DD88" i="4"/>
  <c r="DC88" i="4"/>
  <c r="DB88" i="4"/>
  <c r="DA88" i="4"/>
  <c r="CZ88" i="4"/>
  <c r="CY88" i="4"/>
  <c r="CX88" i="4"/>
  <c r="CW88" i="4"/>
  <c r="CV88" i="4"/>
  <c r="CU88" i="4"/>
  <c r="CT88" i="4"/>
  <c r="CS88" i="4"/>
  <c r="CR88" i="4"/>
  <c r="CQ88" i="4"/>
  <c r="CP88" i="4"/>
  <c r="CO88" i="4"/>
  <c r="CN88" i="4"/>
  <c r="CM88" i="4"/>
  <c r="CL88" i="4"/>
  <c r="CK88" i="4"/>
  <c r="CJ88" i="4"/>
  <c r="CI88" i="4"/>
  <c r="CH88" i="4"/>
  <c r="CG88" i="4"/>
  <c r="CF88" i="4"/>
  <c r="CE88" i="4"/>
  <c r="CD88" i="4"/>
  <c r="CC88" i="4"/>
  <c r="CB88" i="4"/>
  <c r="CA88" i="4"/>
  <c r="BZ88" i="4"/>
  <c r="BY88" i="4"/>
  <c r="BX88" i="4"/>
  <c r="BW88" i="4"/>
  <c r="BV88" i="4"/>
  <c r="BU88" i="4"/>
  <c r="BT88" i="4"/>
  <c r="BS88" i="4"/>
  <c r="BR88" i="4"/>
  <c r="BQ88" i="4"/>
  <c r="BP88" i="4"/>
  <c r="BO88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DT92" i="4"/>
  <c r="DS92" i="4"/>
  <c r="DR92" i="4"/>
  <c r="DQ92" i="4"/>
  <c r="DP92" i="4"/>
  <c r="DO92" i="4"/>
  <c r="DN92" i="4"/>
  <c r="DM92" i="4"/>
  <c r="DL92" i="4"/>
  <c r="DK92" i="4"/>
  <c r="DJ92" i="4"/>
  <c r="DI92" i="4"/>
  <c r="DH92" i="4"/>
  <c r="DG92" i="4"/>
  <c r="DF92" i="4"/>
  <c r="DE92" i="4"/>
  <c r="DD92" i="4"/>
  <c r="DC92" i="4"/>
  <c r="DB92" i="4"/>
  <c r="DA92" i="4"/>
  <c r="CZ92" i="4"/>
  <c r="CY92" i="4"/>
  <c r="CX92" i="4"/>
  <c r="CW92" i="4"/>
  <c r="CV92" i="4"/>
  <c r="CU92" i="4"/>
  <c r="CT92" i="4"/>
  <c r="CS92" i="4"/>
  <c r="CR92" i="4"/>
  <c r="CQ92" i="4"/>
  <c r="CP92" i="4"/>
  <c r="CO92" i="4"/>
  <c r="CN92" i="4"/>
  <c r="CM92" i="4"/>
  <c r="CL92" i="4"/>
  <c r="CK92" i="4"/>
  <c r="CJ92" i="4"/>
  <c r="CI92" i="4"/>
  <c r="CH92" i="4"/>
  <c r="CG92" i="4"/>
  <c r="CF92" i="4"/>
  <c r="CE92" i="4"/>
  <c r="CD92" i="4"/>
  <c r="CC92" i="4"/>
  <c r="CB92" i="4"/>
  <c r="CA92" i="4"/>
  <c r="BZ92" i="4"/>
  <c r="BY92" i="4"/>
  <c r="BX92" i="4"/>
  <c r="BW92" i="4"/>
  <c r="BV92" i="4"/>
  <c r="BU92" i="4"/>
  <c r="BT92" i="4"/>
  <c r="BS92" i="4"/>
  <c r="BR92" i="4"/>
  <c r="BQ92" i="4"/>
  <c r="BP92" i="4"/>
  <c r="BO92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M92" i="4"/>
  <c r="DT91" i="4"/>
  <c r="DS91" i="4"/>
  <c r="DR91" i="4"/>
  <c r="DQ91" i="4"/>
  <c r="DP91" i="4"/>
  <c r="DO91" i="4"/>
  <c r="DN91" i="4"/>
  <c r="DM91" i="4"/>
  <c r="DL91" i="4"/>
  <c r="DK91" i="4"/>
  <c r="DJ91" i="4"/>
  <c r="DI91" i="4"/>
  <c r="DH91" i="4"/>
  <c r="DG91" i="4"/>
  <c r="DF91" i="4"/>
  <c r="DE91" i="4"/>
  <c r="DD91" i="4"/>
  <c r="DC91" i="4"/>
  <c r="DB91" i="4"/>
  <c r="DA91" i="4"/>
  <c r="CZ91" i="4"/>
  <c r="CY91" i="4"/>
  <c r="CX91" i="4"/>
  <c r="CW91" i="4"/>
  <c r="CV91" i="4"/>
  <c r="CU91" i="4"/>
  <c r="CT91" i="4"/>
  <c r="CS91" i="4"/>
  <c r="CR91" i="4"/>
  <c r="CQ91" i="4"/>
  <c r="CP91" i="4"/>
  <c r="CO91" i="4"/>
  <c r="CN91" i="4"/>
  <c r="CM91" i="4"/>
  <c r="CL91" i="4"/>
  <c r="CK91" i="4"/>
  <c r="CJ91" i="4"/>
  <c r="CI91" i="4"/>
  <c r="CH91" i="4"/>
  <c r="CG91" i="4"/>
  <c r="CF91" i="4"/>
  <c r="CE91" i="4"/>
  <c r="CD91" i="4"/>
  <c r="CC91" i="4"/>
  <c r="CB91" i="4"/>
  <c r="CA91" i="4"/>
  <c r="BZ91" i="4"/>
  <c r="BY91" i="4"/>
  <c r="BX91" i="4"/>
  <c r="BW91" i="4"/>
  <c r="BV91" i="4"/>
  <c r="BU91" i="4"/>
  <c r="BT91" i="4"/>
  <c r="BS91" i="4"/>
  <c r="BR91" i="4"/>
  <c r="BQ91" i="4"/>
  <c r="BP91" i="4"/>
  <c r="BO91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M91" i="4"/>
  <c r="DT86" i="4"/>
  <c r="DS86" i="4"/>
  <c r="DR86" i="4"/>
  <c r="DQ86" i="4"/>
  <c r="DP86" i="4"/>
  <c r="DO86" i="4"/>
  <c r="DN86" i="4"/>
  <c r="DM86" i="4"/>
  <c r="DL86" i="4"/>
  <c r="DK86" i="4"/>
  <c r="DJ86" i="4"/>
  <c r="DI86" i="4"/>
  <c r="DH86" i="4"/>
  <c r="DG86" i="4"/>
  <c r="DF86" i="4"/>
  <c r="DE86" i="4"/>
  <c r="DD86" i="4"/>
  <c r="DC86" i="4"/>
  <c r="DB86" i="4"/>
  <c r="DA86" i="4"/>
  <c r="CZ86" i="4"/>
  <c r="CY86" i="4"/>
  <c r="CX86" i="4"/>
  <c r="CW86" i="4"/>
  <c r="CV86" i="4"/>
  <c r="CU86" i="4"/>
  <c r="CT86" i="4"/>
  <c r="CS86" i="4"/>
  <c r="CR86" i="4"/>
  <c r="CQ86" i="4"/>
  <c r="CP86" i="4"/>
  <c r="CO86" i="4"/>
  <c r="CN86" i="4"/>
  <c r="CM86" i="4"/>
  <c r="CL86" i="4"/>
  <c r="CK86" i="4"/>
  <c r="CJ86" i="4"/>
  <c r="CI86" i="4"/>
  <c r="CH86" i="4"/>
  <c r="CG86" i="4"/>
  <c r="CF86" i="4"/>
  <c r="CE86" i="4"/>
  <c r="CD86" i="4"/>
  <c r="CC86" i="4"/>
  <c r="CB86" i="4"/>
  <c r="CA86" i="4"/>
  <c r="BZ86" i="4"/>
  <c r="BY86" i="4"/>
  <c r="BX86" i="4"/>
  <c r="BW86" i="4"/>
  <c r="BV86" i="4"/>
  <c r="BU86" i="4"/>
  <c r="BT86" i="4"/>
  <c r="BS86" i="4"/>
  <c r="BR86" i="4"/>
  <c r="BQ86" i="4"/>
  <c r="BP86" i="4"/>
  <c r="BO86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M86" i="4"/>
  <c r="DT85" i="4"/>
  <c r="DS85" i="4"/>
  <c r="DR85" i="4"/>
  <c r="DQ85" i="4"/>
  <c r="DP85" i="4"/>
  <c r="DO85" i="4"/>
  <c r="DN85" i="4"/>
  <c r="DM85" i="4"/>
  <c r="DL85" i="4"/>
  <c r="DK85" i="4"/>
  <c r="DJ85" i="4"/>
  <c r="DI85" i="4"/>
  <c r="DH85" i="4"/>
  <c r="DG85" i="4"/>
  <c r="DF85" i="4"/>
  <c r="DE85" i="4"/>
  <c r="DD85" i="4"/>
  <c r="DC85" i="4"/>
  <c r="DB85" i="4"/>
  <c r="DA85" i="4"/>
  <c r="CZ85" i="4"/>
  <c r="CY85" i="4"/>
  <c r="CX85" i="4"/>
  <c r="CW85" i="4"/>
  <c r="CV85" i="4"/>
  <c r="CU85" i="4"/>
  <c r="CT85" i="4"/>
  <c r="CS85" i="4"/>
  <c r="CR85" i="4"/>
  <c r="CQ85" i="4"/>
  <c r="CP85" i="4"/>
  <c r="CO85" i="4"/>
  <c r="CN85" i="4"/>
  <c r="CM85" i="4"/>
  <c r="CL85" i="4"/>
  <c r="CK85" i="4"/>
  <c r="CJ85" i="4"/>
  <c r="CI85" i="4"/>
  <c r="CH85" i="4"/>
  <c r="CG85" i="4"/>
  <c r="CF85" i="4"/>
  <c r="CE85" i="4"/>
  <c r="CD85" i="4"/>
  <c r="CC85" i="4"/>
  <c r="CB85" i="4"/>
  <c r="CA85" i="4"/>
  <c r="BZ85" i="4"/>
  <c r="BY85" i="4"/>
  <c r="BX85" i="4"/>
  <c r="BW85" i="4"/>
  <c r="BV85" i="4"/>
  <c r="BU85" i="4"/>
  <c r="BT85" i="4"/>
  <c r="BS85" i="4"/>
  <c r="BR85" i="4"/>
  <c r="BQ85" i="4"/>
  <c r="BP85" i="4"/>
  <c r="BO85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DT90" i="4"/>
  <c r="DS90" i="4"/>
  <c r="DR90" i="4"/>
  <c r="DQ90" i="4"/>
  <c r="DP90" i="4"/>
  <c r="DO90" i="4"/>
  <c r="DN90" i="4"/>
  <c r="DM90" i="4"/>
  <c r="DL90" i="4"/>
  <c r="DK90" i="4"/>
  <c r="DJ90" i="4"/>
  <c r="DI90" i="4"/>
  <c r="DH90" i="4"/>
  <c r="DG90" i="4"/>
  <c r="DF90" i="4"/>
  <c r="DE90" i="4"/>
  <c r="DD90" i="4"/>
  <c r="DC90" i="4"/>
  <c r="DB90" i="4"/>
  <c r="DA90" i="4"/>
  <c r="CZ90" i="4"/>
  <c r="CY90" i="4"/>
  <c r="CX90" i="4"/>
  <c r="CW90" i="4"/>
  <c r="CV90" i="4"/>
  <c r="CU90" i="4"/>
  <c r="CT90" i="4"/>
  <c r="CS90" i="4"/>
  <c r="CR90" i="4"/>
  <c r="CQ90" i="4"/>
  <c r="CP90" i="4"/>
  <c r="CO90" i="4"/>
  <c r="CN90" i="4"/>
  <c r="CM90" i="4"/>
  <c r="CL90" i="4"/>
  <c r="CK90" i="4"/>
  <c r="CJ90" i="4"/>
  <c r="CI90" i="4"/>
  <c r="CH90" i="4"/>
  <c r="CG90" i="4"/>
  <c r="CF90" i="4"/>
  <c r="CE90" i="4"/>
  <c r="CD90" i="4"/>
  <c r="CC90" i="4"/>
  <c r="CB90" i="4"/>
  <c r="CA90" i="4"/>
  <c r="BZ90" i="4"/>
  <c r="BY90" i="4"/>
  <c r="BX90" i="4"/>
  <c r="BW90" i="4"/>
  <c r="BV90" i="4"/>
  <c r="BU90" i="4"/>
  <c r="BT90" i="4"/>
  <c r="BS90" i="4"/>
  <c r="BR90" i="4"/>
  <c r="BQ90" i="4"/>
  <c r="BP90" i="4"/>
  <c r="BO90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DT89" i="4"/>
  <c r="DS89" i="4"/>
  <c r="DR89" i="4"/>
  <c r="DQ89" i="4"/>
  <c r="DP89" i="4"/>
  <c r="DO89" i="4"/>
  <c r="DN89" i="4"/>
  <c r="DM89" i="4"/>
  <c r="DL89" i="4"/>
  <c r="DK89" i="4"/>
  <c r="DJ89" i="4"/>
  <c r="DI89" i="4"/>
  <c r="DH89" i="4"/>
  <c r="DG89" i="4"/>
  <c r="DF89" i="4"/>
  <c r="DE89" i="4"/>
  <c r="DD89" i="4"/>
  <c r="DC89" i="4"/>
  <c r="DB89" i="4"/>
  <c r="DA89" i="4"/>
  <c r="CZ89" i="4"/>
  <c r="CY89" i="4"/>
  <c r="CX89" i="4"/>
  <c r="CW89" i="4"/>
  <c r="CV89" i="4"/>
  <c r="CU89" i="4"/>
  <c r="CT89" i="4"/>
  <c r="CS89" i="4"/>
  <c r="CR89" i="4"/>
  <c r="CQ89" i="4"/>
  <c r="CP89" i="4"/>
  <c r="CO89" i="4"/>
  <c r="CN89" i="4"/>
  <c r="CM89" i="4"/>
  <c r="CL89" i="4"/>
  <c r="CK89" i="4"/>
  <c r="CJ89" i="4"/>
  <c r="CI89" i="4"/>
  <c r="CH89" i="4"/>
  <c r="CG89" i="4"/>
  <c r="CF89" i="4"/>
  <c r="CE89" i="4"/>
  <c r="CD89" i="4"/>
  <c r="CC89" i="4"/>
  <c r="CB89" i="4"/>
  <c r="CA89" i="4"/>
  <c r="BZ89" i="4"/>
  <c r="BY89" i="4"/>
  <c r="BX89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M89" i="4"/>
  <c r="DT87" i="4"/>
  <c r="DS87" i="4"/>
  <c r="DR87" i="4"/>
  <c r="DQ87" i="4"/>
  <c r="DP87" i="4"/>
  <c r="DO87" i="4"/>
  <c r="DN87" i="4"/>
  <c r="DM87" i="4"/>
  <c r="DL87" i="4"/>
  <c r="DK87" i="4"/>
  <c r="DJ87" i="4"/>
  <c r="DI87" i="4"/>
  <c r="DH87" i="4"/>
  <c r="DG87" i="4"/>
  <c r="DF87" i="4"/>
  <c r="DE87" i="4"/>
  <c r="DD87" i="4"/>
  <c r="DC87" i="4"/>
  <c r="DB87" i="4"/>
  <c r="DA87" i="4"/>
  <c r="CZ87" i="4"/>
  <c r="CY87" i="4"/>
  <c r="CX87" i="4"/>
  <c r="CW87" i="4"/>
  <c r="CV87" i="4"/>
  <c r="CU87" i="4"/>
  <c r="CT87" i="4"/>
  <c r="CS87" i="4"/>
  <c r="CR87" i="4"/>
  <c r="CQ87" i="4"/>
  <c r="CP87" i="4"/>
  <c r="CO87" i="4"/>
  <c r="CN87" i="4"/>
  <c r="CM87" i="4"/>
  <c r="CL87" i="4"/>
  <c r="CK87" i="4"/>
  <c r="CJ87" i="4"/>
  <c r="CI87" i="4"/>
  <c r="CH87" i="4"/>
  <c r="CG87" i="4"/>
  <c r="CF87" i="4"/>
  <c r="CE87" i="4"/>
  <c r="CD87" i="4"/>
  <c r="CC87" i="4"/>
  <c r="CB87" i="4"/>
  <c r="CA87" i="4"/>
  <c r="BZ87" i="4"/>
  <c r="BY87" i="4"/>
  <c r="BX87" i="4"/>
  <c r="BW87" i="4"/>
  <c r="BV87" i="4"/>
  <c r="BU87" i="4"/>
  <c r="BT87" i="4"/>
  <c r="BS87" i="4"/>
  <c r="BR87" i="4"/>
  <c r="BQ87" i="4"/>
  <c r="BP87" i="4"/>
  <c r="BO87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M87" i="4"/>
  <c r="F100" i="4"/>
  <c r="B100" i="4"/>
  <c r="C99" i="4"/>
  <c r="C100" i="4"/>
  <c r="G100" i="4"/>
  <c r="G99" i="4"/>
  <c r="F99" i="4"/>
  <c r="B99" i="4"/>
  <c r="M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BK84" i="4"/>
  <c r="BL84" i="4"/>
  <c r="BM84" i="4"/>
  <c r="BN84" i="4"/>
  <c r="BO84" i="4"/>
  <c r="BP84" i="4"/>
  <c r="BQ84" i="4"/>
  <c r="BR84" i="4"/>
  <c r="BS84" i="4"/>
  <c r="BT84" i="4"/>
  <c r="BU84" i="4"/>
  <c r="BV84" i="4"/>
  <c r="BW84" i="4"/>
  <c r="BX84" i="4"/>
  <c r="BY84" i="4"/>
  <c r="BZ84" i="4"/>
  <c r="CA84" i="4"/>
  <c r="CB84" i="4"/>
  <c r="CC84" i="4"/>
  <c r="CD84" i="4"/>
  <c r="CE84" i="4"/>
  <c r="CF84" i="4"/>
  <c r="CG84" i="4"/>
  <c r="CH84" i="4"/>
  <c r="CI84" i="4"/>
  <c r="CJ84" i="4"/>
  <c r="CK84" i="4"/>
  <c r="CL84" i="4"/>
  <c r="CM84" i="4"/>
  <c r="CN84" i="4"/>
  <c r="CO84" i="4"/>
  <c r="CP84" i="4"/>
  <c r="CQ84" i="4"/>
  <c r="CR84" i="4"/>
  <c r="CS84" i="4"/>
  <c r="CT84" i="4"/>
  <c r="CU84" i="4"/>
  <c r="CV84" i="4"/>
  <c r="CW84" i="4"/>
  <c r="CX84" i="4"/>
  <c r="CY84" i="4"/>
  <c r="CZ84" i="4"/>
  <c r="DA84" i="4"/>
  <c r="DB84" i="4"/>
  <c r="DC84" i="4"/>
  <c r="DD84" i="4"/>
  <c r="DE84" i="4"/>
  <c r="DF84" i="4"/>
  <c r="DG84" i="4"/>
  <c r="DH84" i="4"/>
  <c r="DI84" i="4"/>
  <c r="DJ84" i="4"/>
  <c r="DK84" i="4"/>
  <c r="DL84" i="4"/>
  <c r="DM84" i="4"/>
  <c r="DN84" i="4"/>
  <c r="DO84" i="4"/>
  <c r="DP84" i="4"/>
  <c r="DQ84" i="4"/>
  <c r="DR84" i="4"/>
  <c r="DS84" i="4"/>
  <c r="DT84" i="4"/>
  <c r="DT83" i="4"/>
  <c r="DS83" i="4"/>
  <c r="DR83" i="4"/>
  <c r="DQ83" i="4"/>
  <c r="DP83" i="4"/>
  <c r="DO83" i="4"/>
  <c r="DN83" i="4"/>
  <c r="DM83" i="4"/>
  <c r="DL83" i="4"/>
  <c r="DK83" i="4"/>
  <c r="DJ83" i="4"/>
  <c r="DI83" i="4"/>
  <c r="DH83" i="4"/>
  <c r="DG83" i="4"/>
  <c r="DF83" i="4"/>
  <c r="DE83" i="4"/>
  <c r="DD83" i="4"/>
  <c r="DC83" i="4"/>
  <c r="DB83" i="4"/>
  <c r="DA83" i="4"/>
  <c r="CZ83" i="4"/>
  <c r="CY83" i="4"/>
  <c r="CX83" i="4"/>
  <c r="CW83" i="4"/>
  <c r="CV83" i="4"/>
  <c r="CU83" i="4"/>
  <c r="CT83" i="4"/>
  <c r="CS83" i="4"/>
  <c r="CR83" i="4"/>
  <c r="CQ83" i="4"/>
  <c r="CP83" i="4"/>
  <c r="CO83" i="4"/>
  <c r="CN83" i="4"/>
  <c r="CM83" i="4"/>
  <c r="CL83" i="4"/>
  <c r="CK83" i="4"/>
  <c r="CJ83" i="4"/>
  <c r="CI83" i="4"/>
  <c r="CH83" i="4"/>
  <c r="CG83" i="4"/>
  <c r="CF83" i="4"/>
  <c r="CE83" i="4"/>
  <c r="CD83" i="4"/>
  <c r="CC83" i="4"/>
  <c r="CB83" i="4"/>
  <c r="CA83" i="4"/>
  <c r="BZ83" i="4"/>
  <c r="BY83" i="4"/>
  <c r="BX83" i="4"/>
  <c r="BW83" i="4"/>
  <c r="BV83" i="4"/>
  <c r="BU83" i="4"/>
  <c r="BT83" i="4"/>
  <c r="BS83" i="4"/>
  <c r="BR83" i="4"/>
  <c r="BQ83" i="4"/>
  <c r="BP83" i="4"/>
  <c r="BO83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M83" i="4"/>
  <c r="DT82" i="4"/>
  <c r="DS82" i="4"/>
  <c r="DR82" i="4"/>
  <c r="DQ82" i="4"/>
  <c r="DP82" i="4"/>
  <c r="DO82" i="4"/>
  <c r="DN82" i="4"/>
  <c r="DM82" i="4"/>
  <c r="DL82" i="4"/>
  <c r="DK82" i="4"/>
  <c r="DJ82" i="4"/>
  <c r="DI82" i="4"/>
  <c r="DH82" i="4"/>
  <c r="DG82" i="4"/>
  <c r="DF82" i="4"/>
  <c r="DE82" i="4"/>
  <c r="DD82" i="4"/>
  <c r="DC82" i="4"/>
  <c r="DB82" i="4"/>
  <c r="DA82" i="4"/>
  <c r="CZ82" i="4"/>
  <c r="CY82" i="4"/>
  <c r="CX82" i="4"/>
  <c r="CW82" i="4"/>
  <c r="CV82" i="4"/>
  <c r="CU82" i="4"/>
  <c r="CT82" i="4"/>
  <c r="CS82" i="4"/>
  <c r="CR82" i="4"/>
  <c r="CQ82" i="4"/>
  <c r="CP82" i="4"/>
  <c r="CO82" i="4"/>
  <c r="CN82" i="4"/>
  <c r="CM82" i="4"/>
  <c r="CL82" i="4"/>
  <c r="CK82" i="4"/>
  <c r="CJ82" i="4"/>
  <c r="CI82" i="4"/>
  <c r="CH82" i="4"/>
  <c r="CG82" i="4"/>
  <c r="CF82" i="4"/>
  <c r="CE82" i="4"/>
  <c r="CD82" i="4"/>
  <c r="CC82" i="4"/>
  <c r="CB82" i="4"/>
  <c r="CA82" i="4"/>
  <c r="BZ82" i="4"/>
  <c r="BY82" i="4"/>
  <c r="BX82" i="4"/>
  <c r="BW82" i="4"/>
  <c r="BV82" i="4"/>
  <c r="BU82" i="4"/>
  <c r="BT82" i="4"/>
  <c r="BS82" i="4"/>
  <c r="BR82" i="4"/>
  <c r="BQ82" i="4"/>
  <c r="BP82" i="4"/>
  <c r="BO82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M82" i="4"/>
  <c r="DT78" i="4"/>
  <c r="DS78" i="4"/>
  <c r="DR78" i="4"/>
  <c r="DQ78" i="4"/>
  <c r="DP78" i="4"/>
  <c r="DO78" i="4"/>
  <c r="DN78" i="4"/>
  <c r="DM78" i="4"/>
  <c r="DL78" i="4"/>
  <c r="DK78" i="4"/>
  <c r="DJ78" i="4"/>
  <c r="DI78" i="4"/>
  <c r="DH78" i="4"/>
  <c r="DG78" i="4"/>
  <c r="DF78" i="4"/>
  <c r="DE78" i="4"/>
  <c r="DD78" i="4"/>
  <c r="DC78" i="4"/>
  <c r="DB78" i="4"/>
  <c r="DA78" i="4"/>
  <c r="CZ78" i="4"/>
  <c r="CY78" i="4"/>
  <c r="CX78" i="4"/>
  <c r="CW78" i="4"/>
  <c r="CV78" i="4"/>
  <c r="CU78" i="4"/>
  <c r="CT78" i="4"/>
  <c r="CS78" i="4"/>
  <c r="CR78" i="4"/>
  <c r="CQ78" i="4"/>
  <c r="CP78" i="4"/>
  <c r="CO78" i="4"/>
  <c r="CN78" i="4"/>
  <c r="CM78" i="4"/>
  <c r="CL78" i="4"/>
  <c r="CK78" i="4"/>
  <c r="CJ78" i="4"/>
  <c r="CI78" i="4"/>
  <c r="CH78" i="4"/>
  <c r="CG78" i="4"/>
  <c r="CF78" i="4"/>
  <c r="CE78" i="4"/>
  <c r="CD78" i="4"/>
  <c r="CC78" i="4"/>
  <c r="CB78" i="4"/>
  <c r="CA78" i="4"/>
  <c r="BZ78" i="4"/>
  <c r="BY78" i="4"/>
  <c r="BX78" i="4"/>
  <c r="BW78" i="4"/>
  <c r="BV78" i="4"/>
  <c r="BU78" i="4"/>
  <c r="BT78" i="4"/>
  <c r="BS78" i="4"/>
  <c r="BR78" i="4"/>
  <c r="BQ78" i="4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M78" i="4"/>
  <c r="DT47" i="4"/>
  <c r="DS47" i="4"/>
  <c r="DR47" i="4"/>
  <c r="DQ47" i="4"/>
  <c r="DP47" i="4"/>
  <c r="DO47" i="4"/>
  <c r="DN47" i="4"/>
  <c r="DM47" i="4"/>
  <c r="DL47" i="4"/>
  <c r="DK47" i="4"/>
  <c r="DJ47" i="4"/>
  <c r="DI47" i="4"/>
  <c r="DH47" i="4"/>
  <c r="DG47" i="4"/>
  <c r="DF47" i="4"/>
  <c r="DE47" i="4"/>
  <c r="DD47" i="4"/>
  <c r="DC47" i="4"/>
  <c r="DB47" i="4"/>
  <c r="DA47" i="4"/>
  <c r="CZ47" i="4"/>
  <c r="CY47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M47" i="4"/>
  <c r="DT46" i="4"/>
  <c r="DS46" i="4"/>
  <c r="DR46" i="4"/>
  <c r="DQ46" i="4"/>
  <c r="DP46" i="4"/>
  <c r="DO46" i="4"/>
  <c r="DN46" i="4"/>
  <c r="DM46" i="4"/>
  <c r="DL46" i="4"/>
  <c r="DK46" i="4"/>
  <c r="DJ46" i="4"/>
  <c r="DI46" i="4"/>
  <c r="DH46" i="4"/>
  <c r="DG46" i="4"/>
  <c r="DF46" i="4"/>
  <c r="DE46" i="4"/>
  <c r="DD46" i="4"/>
  <c r="DC46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M46" i="4"/>
  <c r="DT45" i="4"/>
  <c r="DS45" i="4"/>
  <c r="DR45" i="4"/>
  <c r="DQ45" i="4"/>
  <c r="DP45" i="4"/>
  <c r="DO45" i="4"/>
  <c r="DN45" i="4"/>
  <c r="DM45" i="4"/>
  <c r="DL45" i="4"/>
  <c r="DK45" i="4"/>
  <c r="DJ45" i="4"/>
  <c r="DI45" i="4"/>
  <c r="DH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M45" i="4"/>
  <c r="DT44" i="4"/>
  <c r="DS44" i="4"/>
  <c r="DR44" i="4"/>
  <c r="DQ44" i="4"/>
  <c r="DP44" i="4"/>
  <c r="DO44" i="4"/>
  <c r="DN44" i="4"/>
  <c r="DM44" i="4"/>
  <c r="DL44" i="4"/>
  <c r="DK44" i="4"/>
  <c r="DJ44" i="4"/>
  <c r="DI44" i="4"/>
  <c r="DH44" i="4"/>
  <c r="DG44" i="4"/>
  <c r="DF44" i="4"/>
  <c r="DE44" i="4"/>
  <c r="DD44" i="4"/>
  <c r="DC44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M44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M43" i="4"/>
  <c r="DT42" i="4"/>
  <c r="DS42" i="4"/>
  <c r="DR42" i="4"/>
  <c r="DQ42" i="4"/>
  <c r="DP42" i="4"/>
  <c r="DO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M42" i="4"/>
  <c r="DT41" i="4"/>
  <c r="DS41" i="4"/>
  <c r="DR41" i="4"/>
  <c r="DQ41" i="4"/>
  <c r="DP41" i="4"/>
  <c r="DO41" i="4"/>
  <c r="DN41" i="4"/>
  <c r="DM41" i="4"/>
  <c r="DL41" i="4"/>
  <c r="DK41" i="4"/>
  <c r="DJ41" i="4"/>
  <c r="DI41" i="4"/>
  <c r="DH41" i="4"/>
  <c r="DG41" i="4"/>
  <c r="DF41" i="4"/>
  <c r="DE41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M41" i="4"/>
  <c r="DT40" i="4"/>
  <c r="DS40" i="4"/>
  <c r="DR40" i="4"/>
  <c r="DQ40" i="4"/>
  <c r="DP40" i="4"/>
  <c r="DO40" i="4"/>
  <c r="DN40" i="4"/>
  <c r="DM40" i="4"/>
  <c r="DL40" i="4"/>
  <c r="DK40" i="4"/>
  <c r="DJ40" i="4"/>
  <c r="DI40" i="4"/>
  <c r="DH40" i="4"/>
  <c r="DG40" i="4"/>
  <c r="DF40" i="4"/>
  <c r="DE40" i="4"/>
  <c r="DD40" i="4"/>
  <c r="DC40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M40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M39" i="4"/>
  <c r="DT38" i="4"/>
  <c r="DS38" i="4"/>
  <c r="DR38" i="4"/>
  <c r="DQ38" i="4"/>
  <c r="DP38" i="4"/>
  <c r="DO38" i="4"/>
  <c r="DN38" i="4"/>
  <c r="DM38" i="4"/>
  <c r="DL38" i="4"/>
  <c r="DK38" i="4"/>
  <c r="DJ38" i="4"/>
  <c r="DI38" i="4"/>
  <c r="DH38" i="4"/>
  <c r="DG38" i="4"/>
  <c r="DF38" i="4"/>
  <c r="DE38" i="4"/>
  <c r="DD38" i="4"/>
  <c r="DC38" i="4"/>
  <c r="DB38" i="4"/>
  <c r="DA38" i="4"/>
  <c r="CZ38" i="4"/>
  <c r="CY38" i="4"/>
  <c r="CX38" i="4"/>
  <c r="CW38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M38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M37" i="4"/>
  <c r="DT36" i="4"/>
  <c r="DS36" i="4"/>
  <c r="DR36" i="4"/>
  <c r="DQ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M36" i="4"/>
  <c r="DT35" i="4"/>
  <c r="DS35" i="4"/>
  <c r="DR35" i="4"/>
  <c r="DQ35" i="4"/>
  <c r="DP35" i="4"/>
  <c r="DO35" i="4"/>
  <c r="DN35" i="4"/>
  <c r="DM35" i="4"/>
  <c r="DL35" i="4"/>
  <c r="DK35" i="4"/>
  <c r="DJ35" i="4"/>
  <c r="DI35" i="4"/>
  <c r="DH35" i="4"/>
  <c r="DG35" i="4"/>
  <c r="DF35" i="4"/>
  <c r="DE35" i="4"/>
  <c r="DD35" i="4"/>
  <c r="DC35" i="4"/>
  <c r="DB35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M35" i="4"/>
  <c r="DT34" i="4"/>
  <c r="DS34" i="4"/>
  <c r="DR34" i="4"/>
  <c r="DQ34" i="4"/>
  <c r="DP34" i="4"/>
  <c r="DO34" i="4"/>
  <c r="DN34" i="4"/>
  <c r="DM34" i="4"/>
  <c r="DL34" i="4"/>
  <c r="DK34" i="4"/>
  <c r="DJ34" i="4"/>
  <c r="DI34" i="4"/>
  <c r="DH34" i="4"/>
  <c r="DG34" i="4"/>
  <c r="DF34" i="4"/>
  <c r="DE34" i="4"/>
  <c r="DD34" i="4"/>
  <c r="DC34" i="4"/>
  <c r="DB34" i="4"/>
  <c r="DA34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M34" i="4"/>
  <c r="DT33" i="4"/>
  <c r="DS33" i="4"/>
  <c r="DR33" i="4"/>
  <c r="DQ33" i="4"/>
  <c r="DP33" i="4"/>
  <c r="DO33" i="4"/>
  <c r="DN33" i="4"/>
  <c r="DM33" i="4"/>
  <c r="DL33" i="4"/>
  <c r="DK33" i="4"/>
  <c r="DJ33" i="4"/>
  <c r="DI33" i="4"/>
  <c r="DH33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M33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M32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M31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M30" i="4"/>
  <c r="DT29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M29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M28" i="4"/>
  <c r="DT27" i="4"/>
  <c r="DS27" i="4"/>
  <c r="DR27" i="4"/>
  <c r="DQ27" i="4"/>
  <c r="DP27" i="4"/>
  <c r="DO27" i="4"/>
  <c r="DN27" i="4"/>
  <c r="DM27" i="4"/>
  <c r="DL27" i="4"/>
  <c r="DK27" i="4"/>
  <c r="DJ27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M27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M26" i="4"/>
  <c r="DT25" i="4"/>
  <c r="DS25" i="4"/>
  <c r="DR25" i="4"/>
  <c r="DQ25" i="4"/>
  <c r="DP25" i="4"/>
  <c r="DO25" i="4"/>
  <c r="DN25" i="4"/>
  <c r="DM25" i="4"/>
  <c r="DL25" i="4"/>
  <c r="DK25" i="4"/>
  <c r="DJ25" i="4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M25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M24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M23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M22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M21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M20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M19" i="4"/>
  <c r="O88" i="4" l="1"/>
  <c r="N88" i="4" s="1"/>
  <c r="O92" i="4"/>
  <c r="N92" i="4" s="1"/>
  <c r="O91" i="4"/>
  <c r="N91" i="4" s="1"/>
  <c r="O86" i="4"/>
  <c r="N86" i="4" s="1"/>
  <c r="O85" i="4"/>
  <c r="N85" i="4" s="1"/>
  <c r="O90" i="4"/>
  <c r="N90" i="4" s="1"/>
  <c r="O89" i="4"/>
  <c r="N89" i="4" s="1"/>
  <c r="O87" i="4"/>
  <c r="N87" i="4" s="1"/>
  <c r="O84" i="4"/>
  <c r="N84" i="4" s="1"/>
  <c r="H100" i="4"/>
  <c r="I100" i="4" s="1"/>
  <c r="O83" i="4"/>
  <c r="N83" i="4" s="1"/>
  <c r="O82" i="4"/>
  <c r="N82" i="4" s="1"/>
  <c r="O78" i="4"/>
  <c r="N78" i="4" s="1"/>
  <c r="O47" i="4"/>
  <c r="N47" i="4" s="1"/>
  <c r="O46" i="4"/>
  <c r="N46" i="4" s="1"/>
  <c r="O43" i="4"/>
  <c r="N43" i="4" s="1"/>
  <c r="O45" i="4"/>
  <c r="N45" i="4" s="1"/>
  <c r="O44" i="4"/>
  <c r="N44" i="4" s="1"/>
  <c r="O42" i="4"/>
  <c r="N42" i="4" s="1"/>
  <c r="O41" i="4"/>
  <c r="N41" i="4" s="1"/>
  <c r="O40" i="4"/>
  <c r="N40" i="4" s="1"/>
  <c r="O39" i="4"/>
  <c r="N39" i="4" s="1"/>
  <c r="O38" i="4"/>
  <c r="N38" i="4" s="1"/>
  <c r="O37" i="4"/>
  <c r="N37" i="4" s="1"/>
  <c r="O36" i="4"/>
  <c r="N36" i="4" s="1"/>
  <c r="O35" i="4"/>
  <c r="N35" i="4" s="1"/>
  <c r="O34" i="4"/>
  <c r="N34" i="4" s="1"/>
  <c r="O33" i="4"/>
  <c r="N33" i="4" s="1"/>
  <c r="O32" i="4"/>
  <c r="N32" i="4" s="1"/>
  <c r="O31" i="4"/>
  <c r="N31" i="4" s="1"/>
  <c r="O30" i="4"/>
  <c r="N30" i="4" s="1"/>
  <c r="O29" i="4"/>
  <c r="N29" i="4" s="1"/>
  <c r="O28" i="4"/>
  <c r="N28" i="4" s="1"/>
  <c r="O27" i="4"/>
  <c r="N27" i="4" s="1"/>
  <c r="O26" i="4"/>
  <c r="N26" i="4" s="1"/>
  <c r="O25" i="4"/>
  <c r="N25" i="4" s="1"/>
  <c r="O24" i="4"/>
  <c r="N24" i="4" s="1"/>
  <c r="O23" i="4"/>
  <c r="N23" i="4" s="1"/>
  <c r="O22" i="4"/>
  <c r="N22" i="4" s="1"/>
  <c r="O20" i="4"/>
  <c r="N20" i="4" s="1"/>
  <c r="O21" i="4"/>
  <c r="N21" i="4" s="1"/>
  <c r="O19" i="4"/>
  <c r="N19" i="4" s="1"/>
  <c r="AC81" i="4"/>
  <c r="AC80" i="4"/>
  <c r="AC79" i="4"/>
  <c r="AC77" i="4"/>
  <c r="AC76" i="4"/>
  <c r="AC75" i="4"/>
  <c r="AC74" i="4"/>
  <c r="AC73" i="4"/>
  <c r="AC72" i="4"/>
  <c r="AC71" i="4"/>
  <c r="AC70" i="4"/>
  <c r="AC69" i="4"/>
  <c r="AC68" i="4"/>
  <c r="AC18" i="4"/>
  <c r="AC17" i="4"/>
  <c r="AC16" i="4"/>
  <c r="AC15" i="4"/>
  <c r="AC14" i="4"/>
  <c r="AC13" i="4"/>
  <c r="AC12" i="4"/>
  <c r="AC1" i="4"/>
  <c r="E20" i="3"/>
  <c r="CS81" i="4"/>
  <c r="CS80" i="4"/>
  <c r="CS79" i="4"/>
  <c r="CS77" i="4"/>
  <c r="CS76" i="4"/>
  <c r="CS75" i="4"/>
  <c r="CS74" i="4"/>
  <c r="CS73" i="4"/>
  <c r="CS72" i="4"/>
  <c r="CS71" i="4"/>
  <c r="CS70" i="4"/>
  <c r="CS69" i="4"/>
  <c r="CS68" i="4"/>
  <c r="CS18" i="4"/>
  <c r="CS17" i="4"/>
  <c r="CS16" i="4"/>
  <c r="CS15" i="4"/>
  <c r="CS14" i="4"/>
  <c r="CS13" i="4"/>
  <c r="CS12" i="4"/>
  <c r="CS1" i="4"/>
  <c r="E87" i="3"/>
  <c r="AC4" i="4" l="1"/>
  <c r="AC3" i="4"/>
  <c r="CS4" i="4"/>
  <c r="CS3" i="4"/>
  <c r="E104" i="3"/>
  <c r="E90" i="3"/>
  <c r="CS5" i="4" l="1"/>
  <c r="AC5" i="4"/>
  <c r="DT81" i="4"/>
  <c r="DS81" i="4"/>
  <c r="DR81" i="4"/>
  <c r="DQ81" i="4"/>
  <c r="DP81" i="4"/>
  <c r="DO81" i="4"/>
  <c r="DN81" i="4"/>
  <c r="DM81" i="4"/>
  <c r="DL81" i="4"/>
  <c r="DK81" i="4"/>
  <c r="DJ81" i="4"/>
  <c r="DI81" i="4"/>
  <c r="DH81" i="4"/>
  <c r="DG81" i="4"/>
  <c r="DF81" i="4"/>
  <c r="DE81" i="4"/>
  <c r="DD81" i="4"/>
  <c r="DC81" i="4"/>
  <c r="DB81" i="4"/>
  <c r="DA81" i="4"/>
  <c r="CZ81" i="4"/>
  <c r="CY81" i="4"/>
  <c r="CX81" i="4"/>
  <c r="CW81" i="4"/>
  <c r="CV81" i="4"/>
  <c r="CU81" i="4"/>
  <c r="CT81" i="4"/>
  <c r="CR81" i="4"/>
  <c r="CQ81" i="4"/>
  <c r="CP81" i="4"/>
  <c r="CO81" i="4"/>
  <c r="CN81" i="4"/>
  <c r="CM81" i="4"/>
  <c r="CL81" i="4"/>
  <c r="CK81" i="4"/>
  <c r="CJ81" i="4"/>
  <c r="CI81" i="4"/>
  <c r="CH81" i="4"/>
  <c r="CG81" i="4"/>
  <c r="CF81" i="4"/>
  <c r="CE81" i="4"/>
  <c r="CD81" i="4"/>
  <c r="CC81" i="4"/>
  <c r="CB81" i="4"/>
  <c r="CA81" i="4"/>
  <c r="BZ81" i="4"/>
  <c r="BY81" i="4"/>
  <c r="BX81" i="4"/>
  <c r="BW81" i="4"/>
  <c r="BV81" i="4"/>
  <c r="BU81" i="4"/>
  <c r="BT81" i="4"/>
  <c r="BS81" i="4"/>
  <c r="BR81" i="4"/>
  <c r="BQ81" i="4"/>
  <c r="BP81" i="4"/>
  <c r="BO81" i="4"/>
  <c r="BN81" i="4"/>
  <c r="BM81" i="4"/>
  <c r="BL81" i="4"/>
  <c r="BK81" i="4"/>
  <c r="BJ81" i="4"/>
  <c r="BI8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M81" i="4"/>
  <c r="DT80" i="4"/>
  <c r="DS80" i="4"/>
  <c r="DR80" i="4"/>
  <c r="DQ80" i="4"/>
  <c r="DP80" i="4"/>
  <c r="DO80" i="4"/>
  <c r="DN80" i="4"/>
  <c r="DM80" i="4"/>
  <c r="DL80" i="4"/>
  <c r="DK80" i="4"/>
  <c r="DJ80" i="4"/>
  <c r="DI80" i="4"/>
  <c r="DH80" i="4"/>
  <c r="DG80" i="4"/>
  <c r="DF80" i="4"/>
  <c r="DE80" i="4"/>
  <c r="DD80" i="4"/>
  <c r="DC80" i="4"/>
  <c r="DB80" i="4"/>
  <c r="DA80" i="4"/>
  <c r="CZ80" i="4"/>
  <c r="CY80" i="4"/>
  <c r="CX80" i="4"/>
  <c r="CW80" i="4"/>
  <c r="CV80" i="4"/>
  <c r="CU80" i="4"/>
  <c r="CT80" i="4"/>
  <c r="CR80" i="4"/>
  <c r="CQ80" i="4"/>
  <c r="CP80" i="4"/>
  <c r="CO80" i="4"/>
  <c r="CN80" i="4"/>
  <c r="CM80" i="4"/>
  <c r="CL80" i="4"/>
  <c r="CK80" i="4"/>
  <c r="CJ80" i="4"/>
  <c r="CI80" i="4"/>
  <c r="CH80" i="4"/>
  <c r="CG80" i="4"/>
  <c r="CF80" i="4"/>
  <c r="CE80" i="4"/>
  <c r="CD80" i="4"/>
  <c r="CC80" i="4"/>
  <c r="CB80" i="4"/>
  <c r="CA80" i="4"/>
  <c r="BZ80" i="4"/>
  <c r="BY80" i="4"/>
  <c r="BX80" i="4"/>
  <c r="BW80" i="4"/>
  <c r="BV80" i="4"/>
  <c r="BU80" i="4"/>
  <c r="BT80" i="4"/>
  <c r="BS80" i="4"/>
  <c r="BR80" i="4"/>
  <c r="BQ80" i="4"/>
  <c r="BP80" i="4"/>
  <c r="BO80" i="4"/>
  <c r="BN80" i="4"/>
  <c r="BM80" i="4"/>
  <c r="BL80" i="4"/>
  <c r="BK80" i="4"/>
  <c r="BJ80" i="4"/>
  <c r="BI80" i="4"/>
  <c r="BH80" i="4"/>
  <c r="BG80" i="4"/>
  <c r="BF80" i="4"/>
  <c r="BE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M80" i="4"/>
  <c r="E44" i="3"/>
  <c r="E28" i="3"/>
  <c r="E23" i="3"/>
  <c r="E26" i="3"/>
  <c r="E33" i="3"/>
  <c r="O81" i="4" l="1"/>
  <c r="N81" i="4" s="1"/>
  <c r="O80" i="4"/>
  <c r="N80" i="4" s="1"/>
  <c r="B98" i="4"/>
  <c r="F98" i="4"/>
  <c r="G98" i="4"/>
  <c r="B101" i="4"/>
  <c r="C101" i="4"/>
  <c r="F101" i="4"/>
  <c r="G101" i="4"/>
  <c r="B102" i="4"/>
  <c r="C102" i="4"/>
  <c r="F102" i="4"/>
  <c r="G102" i="4"/>
  <c r="B103" i="4"/>
  <c r="C103" i="4"/>
  <c r="F103" i="4"/>
  <c r="G103" i="4"/>
  <c r="DT79" i="4"/>
  <c r="DS79" i="4"/>
  <c r="DR79" i="4"/>
  <c r="DQ79" i="4"/>
  <c r="DP79" i="4"/>
  <c r="DO79" i="4"/>
  <c r="DN79" i="4"/>
  <c r="DM79" i="4"/>
  <c r="DL79" i="4"/>
  <c r="DK79" i="4"/>
  <c r="DJ79" i="4"/>
  <c r="DI79" i="4"/>
  <c r="DH79" i="4"/>
  <c r="DG79" i="4"/>
  <c r="DF79" i="4"/>
  <c r="DE79" i="4"/>
  <c r="DD79" i="4"/>
  <c r="DC79" i="4"/>
  <c r="DB79" i="4"/>
  <c r="DA79" i="4"/>
  <c r="CZ79" i="4"/>
  <c r="CY79" i="4"/>
  <c r="CX79" i="4"/>
  <c r="CW79" i="4"/>
  <c r="CV79" i="4"/>
  <c r="CU79" i="4"/>
  <c r="CT79" i="4"/>
  <c r="CR79" i="4"/>
  <c r="CQ79" i="4"/>
  <c r="CP79" i="4"/>
  <c r="CO79" i="4"/>
  <c r="CN79" i="4"/>
  <c r="CM79" i="4"/>
  <c r="CL79" i="4"/>
  <c r="CK79" i="4"/>
  <c r="CJ79" i="4"/>
  <c r="CI79" i="4"/>
  <c r="CH79" i="4"/>
  <c r="CG79" i="4"/>
  <c r="CF79" i="4"/>
  <c r="CE79" i="4"/>
  <c r="CD79" i="4"/>
  <c r="CC79" i="4"/>
  <c r="CB79" i="4"/>
  <c r="CA79" i="4"/>
  <c r="BZ79" i="4"/>
  <c r="BY79" i="4"/>
  <c r="BX79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M79" i="4"/>
  <c r="H68" i="4"/>
  <c r="H69" i="4" s="1"/>
  <c r="H70" i="4" s="1"/>
  <c r="H71" i="4" s="1"/>
  <c r="H72" i="4" s="1"/>
  <c r="H73" i="4" s="1"/>
  <c r="H74" i="4" s="1"/>
  <c r="H75" i="4" s="1"/>
  <c r="H76" i="4" s="1"/>
  <c r="B69" i="4"/>
  <c r="B70" i="4" s="1"/>
  <c r="B71" i="4" s="1"/>
  <c r="B72" i="4" s="1"/>
  <c r="B73" i="4" s="1"/>
  <c r="B74" i="4" s="1"/>
  <c r="B75" i="4" s="1"/>
  <c r="B76" i="4" s="1"/>
  <c r="DT18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F5" i="5"/>
  <c r="F6" i="5" s="1"/>
  <c r="F7" i="5" s="1"/>
  <c r="D117" i="3"/>
  <c r="C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89" i="3"/>
  <c r="E88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38" i="3"/>
  <c r="E36" i="3"/>
  <c r="E37" i="3"/>
  <c r="E39" i="3"/>
  <c r="E43" i="3"/>
  <c r="E31" i="3"/>
  <c r="E32" i="3"/>
  <c r="E25" i="3"/>
  <c r="E42" i="3"/>
  <c r="E30" i="3"/>
  <c r="E27" i="3"/>
  <c r="E24" i="3"/>
  <c r="E34" i="3"/>
  <c r="E41" i="3"/>
  <c r="E22" i="3"/>
  <c r="E29" i="3"/>
  <c r="E40" i="3"/>
  <c r="E35" i="3"/>
  <c r="E21" i="3"/>
  <c r="E19" i="3"/>
  <c r="E18" i="3"/>
  <c r="E17" i="3"/>
  <c r="E16" i="3"/>
  <c r="E15" i="3"/>
  <c r="E14" i="3"/>
  <c r="E13" i="3"/>
  <c r="E12" i="3"/>
  <c r="E11" i="3"/>
  <c r="E10" i="3"/>
  <c r="E9" i="3"/>
  <c r="E7" i="3"/>
  <c r="B77" i="4" l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H77" i="4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F77" i="3"/>
  <c r="H98" i="4"/>
  <c r="E117" i="3"/>
  <c r="H102" i="4"/>
  <c r="I102" i="4" s="1"/>
  <c r="H101" i="4"/>
  <c r="I101" i="4" s="1"/>
  <c r="H99" i="4"/>
  <c r="I99" i="4" s="1"/>
  <c r="H103" i="4"/>
  <c r="I103" i="4" s="1"/>
  <c r="O79" i="4"/>
  <c r="N79" i="4" s="1"/>
  <c r="O18" i="4"/>
  <c r="N18" i="4" s="1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R68" i="4"/>
  <c r="CT68" i="4"/>
  <c r="CU68" i="4"/>
  <c r="CV68" i="4"/>
  <c r="CW68" i="4"/>
  <c r="CX68" i="4"/>
  <c r="CY68" i="4"/>
  <c r="CZ68" i="4"/>
  <c r="DA68" i="4"/>
  <c r="DB68" i="4"/>
  <c r="DC68" i="4"/>
  <c r="DD68" i="4"/>
  <c r="DE68" i="4"/>
  <c r="DF68" i="4"/>
  <c r="DG68" i="4"/>
  <c r="DH68" i="4"/>
  <c r="DI68" i="4"/>
  <c r="DJ68" i="4"/>
  <c r="DK68" i="4"/>
  <c r="DL68" i="4"/>
  <c r="DM68" i="4"/>
  <c r="DN68" i="4"/>
  <c r="DO68" i="4"/>
  <c r="DP68" i="4"/>
  <c r="DQ68" i="4"/>
  <c r="DR68" i="4"/>
  <c r="DS68" i="4"/>
  <c r="DT68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BW69" i="4"/>
  <c r="BX69" i="4"/>
  <c r="BY69" i="4"/>
  <c r="BZ69" i="4"/>
  <c r="CA69" i="4"/>
  <c r="CB69" i="4"/>
  <c r="CC69" i="4"/>
  <c r="CD69" i="4"/>
  <c r="CE69" i="4"/>
  <c r="CF69" i="4"/>
  <c r="CG69" i="4"/>
  <c r="CH69" i="4"/>
  <c r="CI69" i="4"/>
  <c r="CJ69" i="4"/>
  <c r="CK69" i="4"/>
  <c r="CL69" i="4"/>
  <c r="CM69" i="4"/>
  <c r="CN69" i="4"/>
  <c r="CO69" i="4"/>
  <c r="CP69" i="4"/>
  <c r="CQ69" i="4"/>
  <c r="CR69" i="4"/>
  <c r="CT69" i="4"/>
  <c r="CU69" i="4"/>
  <c r="CV69" i="4"/>
  <c r="CW69" i="4"/>
  <c r="CX69" i="4"/>
  <c r="CY69" i="4"/>
  <c r="CZ69" i="4"/>
  <c r="DA69" i="4"/>
  <c r="DB69" i="4"/>
  <c r="DC69" i="4"/>
  <c r="DD69" i="4"/>
  <c r="DE69" i="4"/>
  <c r="DF69" i="4"/>
  <c r="DG69" i="4"/>
  <c r="DH69" i="4"/>
  <c r="DI69" i="4"/>
  <c r="DJ69" i="4"/>
  <c r="DK69" i="4"/>
  <c r="DL69" i="4"/>
  <c r="DM69" i="4"/>
  <c r="DN69" i="4"/>
  <c r="DO69" i="4"/>
  <c r="DP69" i="4"/>
  <c r="DQ69" i="4"/>
  <c r="DR69" i="4"/>
  <c r="DS69" i="4"/>
  <c r="DT69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CG70" i="4"/>
  <c r="CH70" i="4"/>
  <c r="CI70" i="4"/>
  <c r="CJ70" i="4"/>
  <c r="CK70" i="4"/>
  <c r="CL70" i="4"/>
  <c r="CM70" i="4"/>
  <c r="CN70" i="4"/>
  <c r="CO70" i="4"/>
  <c r="CP70" i="4"/>
  <c r="CQ70" i="4"/>
  <c r="CR70" i="4"/>
  <c r="CT70" i="4"/>
  <c r="CU70" i="4"/>
  <c r="CV70" i="4"/>
  <c r="CW70" i="4"/>
  <c r="CX70" i="4"/>
  <c r="CY70" i="4"/>
  <c r="CZ70" i="4"/>
  <c r="DA70" i="4"/>
  <c r="DB70" i="4"/>
  <c r="DC70" i="4"/>
  <c r="DD70" i="4"/>
  <c r="DE70" i="4"/>
  <c r="DF70" i="4"/>
  <c r="DG70" i="4"/>
  <c r="DH70" i="4"/>
  <c r="DI70" i="4"/>
  <c r="DJ70" i="4"/>
  <c r="DK70" i="4"/>
  <c r="DL70" i="4"/>
  <c r="DM70" i="4"/>
  <c r="DN70" i="4"/>
  <c r="DO70" i="4"/>
  <c r="DP70" i="4"/>
  <c r="DQ70" i="4"/>
  <c r="DR70" i="4"/>
  <c r="DS70" i="4"/>
  <c r="DT70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E71" i="4"/>
  <c r="CF71" i="4"/>
  <c r="CG71" i="4"/>
  <c r="CH71" i="4"/>
  <c r="CI71" i="4"/>
  <c r="CJ71" i="4"/>
  <c r="CK71" i="4"/>
  <c r="CL71" i="4"/>
  <c r="CM71" i="4"/>
  <c r="CN71" i="4"/>
  <c r="CO71" i="4"/>
  <c r="CP71" i="4"/>
  <c r="CQ71" i="4"/>
  <c r="CR71" i="4"/>
  <c r="CT71" i="4"/>
  <c r="CU71" i="4"/>
  <c r="CV71" i="4"/>
  <c r="CW71" i="4"/>
  <c r="CX71" i="4"/>
  <c r="CY71" i="4"/>
  <c r="CZ71" i="4"/>
  <c r="DA71" i="4"/>
  <c r="DB71" i="4"/>
  <c r="DC71" i="4"/>
  <c r="DD71" i="4"/>
  <c r="DE71" i="4"/>
  <c r="DF71" i="4"/>
  <c r="DG71" i="4"/>
  <c r="DH71" i="4"/>
  <c r="DI71" i="4"/>
  <c r="DJ71" i="4"/>
  <c r="DK71" i="4"/>
  <c r="DL71" i="4"/>
  <c r="DM71" i="4"/>
  <c r="DN71" i="4"/>
  <c r="DO71" i="4"/>
  <c r="DP71" i="4"/>
  <c r="DQ71" i="4"/>
  <c r="DR71" i="4"/>
  <c r="DS71" i="4"/>
  <c r="DT71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Q72" i="4"/>
  <c r="CR72" i="4"/>
  <c r="CT72" i="4"/>
  <c r="CU72" i="4"/>
  <c r="CV72" i="4"/>
  <c r="CW72" i="4"/>
  <c r="CX72" i="4"/>
  <c r="CY72" i="4"/>
  <c r="CZ72" i="4"/>
  <c r="DA72" i="4"/>
  <c r="DB72" i="4"/>
  <c r="DC72" i="4"/>
  <c r="DD72" i="4"/>
  <c r="DE72" i="4"/>
  <c r="DF72" i="4"/>
  <c r="DG72" i="4"/>
  <c r="DH72" i="4"/>
  <c r="DI72" i="4"/>
  <c r="DJ72" i="4"/>
  <c r="DK72" i="4"/>
  <c r="DL72" i="4"/>
  <c r="DM72" i="4"/>
  <c r="DN72" i="4"/>
  <c r="DO72" i="4"/>
  <c r="DP72" i="4"/>
  <c r="DQ72" i="4"/>
  <c r="DR72" i="4"/>
  <c r="DS72" i="4"/>
  <c r="DT72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BW73" i="4"/>
  <c r="BX73" i="4"/>
  <c r="BY73" i="4"/>
  <c r="BZ73" i="4"/>
  <c r="CA73" i="4"/>
  <c r="CB73" i="4"/>
  <c r="CC73" i="4"/>
  <c r="CD73" i="4"/>
  <c r="CE73" i="4"/>
  <c r="CF73" i="4"/>
  <c r="CG73" i="4"/>
  <c r="CH73" i="4"/>
  <c r="CI73" i="4"/>
  <c r="CJ73" i="4"/>
  <c r="CK73" i="4"/>
  <c r="CL73" i="4"/>
  <c r="CM73" i="4"/>
  <c r="CN73" i="4"/>
  <c r="CO73" i="4"/>
  <c r="CP73" i="4"/>
  <c r="CQ73" i="4"/>
  <c r="CR73" i="4"/>
  <c r="CT73" i="4"/>
  <c r="CU73" i="4"/>
  <c r="CV73" i="4"/>
  <c r="CW73" i="4"/>
  <c r="CX73" i="4"/>
  <c r="CY73" i="4"/>
  <c r="CZ73" i="4"/>
  <c r="DA73" i="4"/>
  <c r="DB73" i="4"/>
  <c r="DC73" i="4"/>
  <c r="DD73" i="4"/>
  <c r="DE73" i="4"/>
  <c r="DF73" i="4"/>
  <c r="DG73" i="4"/>
  <c r="DH73" i="4"/>
  <c r="DI73" i="4"/>
  <c r="DJ73" i="4"/>
  <c r="DK73" i="4"/>
  <c r="DL73" i="4"/>
  <c r="DM73" i="4"/>
  <c r="DN73" i="4"/>
  <c r="DO73" i="4"/>
  <c r="DP73" i="4"/>
  <c r="DQ73" i="4"/>
  <c r="DR73" i="4"/>
  <c r="DS73" i="4"/>
  <c r="DT73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BV74" i="4"/>
  <c r="BW74" i="4"/>
  <c r="BX74" i="4"/>
  <c r="BY74" i="4"/>
  <c r="BZ74" i="4"/>
  <c r="CA74" i="4"/>
  <c r="CB74" i="4"/>
  <c r="CC74" i="4"/>
  <c r="CD74" i="4"/>
  <c r="CE74" i="4"/>
  <c r="CF74" i="4"/>
  <c r="CG74" i="4"/>
  <c r="CH74" i="4"/>
  <c r="CI74" i="4"/>
  <c r="CJ74" i="4"/>
  <c r="CK74" i="4"/>
  <c r="CL74" i="4"/>
  <c r="CM74" i="4"/>
  <c r="CN74" i="4"/>
  <c r="CO74" i="4"/>
  <c r="CP74" i="4"/>
  <c r="CQ74" i="4"/>
  <c r="CR74" i="4"/>
  <c r="CT74" i="4"/>
  <c r="CU74" i="4"/>
  <c r="CV74" i="4"/>
  <c r="CW74" i="4"/>
  <c r="CX74" i="4"/>
  <c r="CY74" i="4"/>
  <c r="CZ74" i="4"/>
  <c r="DA74" i="4"/>
  <c r="DB74" i="4"/>
  <c r="DC74" i="4"/>
  <c r="DD74" i="4"/>
  <c r="DE74" i="4"/>
  <c r="DF74" i="4"/>
  <c r="DG74" i="4"/>
  <c r="DH74" i="4"/>
  <c r="DI74" i="4"/>
  <c r="DJ74" i="4"/>
  <c r="DK74" i="4"/>
  <c r="DL74" i="4"/>
  <c r="DM74" i="4"/>
  <c r="DN74" i="4"/>
  <c r="DO74" i="4"/>
  <c r="DP74" i="4"/>
  <c r="DQ74" i="4"/>
  <c r="DR74" i="4"/>
  <c r="DS74" i="4"/>
  <c r="DT74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R75" i="4"/>
  <c r="CT75" i="4"/>
  <c r="CU75" i="4"/>
  <c r="CV75" i="4"/>
  <c r="CW75" i="4"/>
  <c r="CX75" i="4"/>
  <c r="CY75" i="4"/>
  <c r="CZ75" i="4"/>
  <c r="DA75" i="4"/>
  <c r="DB75" i="4"/>
  <c r="DC75" i="4"/>
  <c r="DD75" i="4"/>
  <c r="DE75" i="4"/>
  <c r="DF75" i="4"/>
  <c r="DG75" i="4"/>
  <c r="DH75" i="4"/>
  <c r="DI75" i="4"/>
  <c r="DJ75" i="4"/>
  <c r="DK75" i="4"/>
  <c r="DL75" i="4"/>
  <c r="DM75" i="4"/>
  <c r="DN75" i="4"/>
  <c r="DO75" i="4"/>
  <c r="DP75" i="4"/>
  <c r="DQ75" i="4"/>
  <c r="DR75" i="4"/>
  <c r="DS75" i="4"/>
  <c r="DT75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Q76" i="4"/>
  <c r="CR76" i="4"/>
  <c r="CT76" i="4"/>
  <c r="CU76" i="4"/>
  <c r="CV76" i="4"/>
  <c r="CW76" i="4"/>
  <c r="CX76" i="4"/>
  <c r="CY76" i="4"/>
  <c r="CZ76" i="4"/>
  <c r="DA76" i="4"/>
  <c r="DB76" i="4"/>
  <c r="DC76" i="4"/>
  <c r="DD76" i="4"/>
  <c r="DE76" i="4"/>
  <c r="DF76" i="4"/>
  <c r="DG76" i="4"/>
  <c r="DH76" i="4"/>
  <c r="DI76" i="4"/>
  <c r="DJ76" i="4"/>
  <c r="DK76" i="4"/>
  <c r="DL76" i="4"/>
  <c r="DM76" i="4"/>
  <c r="DN76" i="4"/>
  <c r="DO76" i="4"/>
  <c r="DP76" i="4"/>
  <c r="DQ76" i="4"/>
  <c r="DR76" i="4"/>
  <c r="DS76" i="4"/>
  <c r="DT76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CH77" i="4"/>
  <c r="CI77" i="4"/>
  <c r="CJ77" i="4"/>
  <c r="CK77" i="4"/>
  <c r="CL77" i="4"/>
  <c r="CM77" i="4"/>
  <c r="CN77" i="4"/>
  <c r="CO77" i="4"/>
  <c r="CP77" i="4"/>
  <c r="CQ77" i="4"/>
  <c r="CR77" i="4"/>
  <c r="CT77" i="4"/>
  <c r="CU77" i="4"/>
  <c r="CV77" i="4"/>
  <c r="CW77" i="4"/>
  <c r="CX77" i="4"/>
  <c r="CY77" i="4"/>
  <c r="CZ77" i="4"/>
  <c r="DA77" i="4"/>
  <c r="DB77" i="4"/>
  <c r="DC77" i="4"/>
  <c r="DD77" i="4"/>
  <c r="DE77" i="4"/>
  <c r="DF77" i="4"/>
  <c r="DG77" i="4"/>
  <c r="DH77" i="4"/>
  <c r="DI77" i="4"/>
  <c r="DJ77" i="4"/>
  <c r="DK77" i="4"/>
  <c r="DL77" i="4"/>
  <c r="DM77" i="4"/>
  <c r="DN77" i="4"/>
  <c r="DO77" i="4"/>
  <c r="DP77" i="4"/>
  <c r="DQ77" i="4"/>
  <c r="DR77" i="4"/>
  <c r="DS77" i="4"/>
  <c r="DT77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DG14" i="4"/>
  <c r="DH14" i="4"/>
  <c r="DI14" i="4"/>
  <c r="DJ14" i="4"/>
  <c r="DK14" i="4"/>
  <c r="DL14" i="4"/>
  <c r="DM14" i="4"/>
  <c r="DN14" i="4"/>
  <c r="DO14" i="4"/>
  <c r="DP14" i="4"/>
  <c r="DQ14" i="4"/>
  <c r="DR14" i="4"/>
  <c r="DS14" i="4"/>
  <c r="DT14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T15" i="4"/>
  <c r="CU15" i="4"/>
  <c r="CV15" i="4"/>
  <c r="CW15" i="4"/>
  <c r="CX15" i="4"/>
  <c r="CY15" i="4"/>
  <c r="CZ15" i="4"/>
  <c r="DA15" i="4"/>
  <c r="DB15" i="4"/>
  <c r="DC15" i="4"/>
  <c r="DD15" i="4"/>
  <c r="DE15" i="4"/>
  <c r="DF15" i="4"/>
  <c r="DG15" i="4"/>
  <c r="DH15" i="4"/>
  <c r="DI15" i="4"/>
  <c r="DJ15" i="4"/>
  <c r="DK15" i="4"/>
  <c r="DL15" i="4"/>
  <c r="DM15" i="4"/>
  <c r="DN15" i="4"/>
  <c r="DO15" i="4"/>
  <c r="DP15" i="4"/>
  <c r="DQ15" i="4"/>
  <c r="DR15" i="4"/>
  <c r="DS15" i="4"/>
  <c r="DT15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T16" i="4"/>
  <c r="CU16" i="4"/>
  <c r="CV16" i="4"/>
  <c r="CW16" i="4"/>
  <c r="CX16" i="4"/>
  <c r="CY16" i="4"/>
  <c r="CZ16" i="4"/>
  <c r="DA16" i="4"/>
  <c r="DB16" i="4"/>
  <c r="DC16" i="4"/>
  <c r="DD16" i="4"/>
  <c r="DE16" i="4"/>
  <c r="DF16" i="4"/>
  <c r="DG16" i="4"/>
  <c r="DH16" i="4"/>
  <c r="DI16" i="4"/>
  <c r="DJ16" i="4"/>
  <c r="DK16" i="4"/>
  <c r="DL16" i="4"/>
  <c r="DM16" i="4"/>
  <c r="DN16" i="4"/>
  <c r="DO16" i="4"/>
  <c r="DP16" i="4"/>
  <c r="DQ16" i="4"/>
  <c r="DR16" i="4"/>
  <c r="DS16" i="4"/>
  <c r="DT16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T17" i="4"/>
  <c r="CU17" i="4"/>
  <c r="CV17" i="4"/>
  <c r="CW17" i="4"/>
  <c r="CX17" i="4"/>
  <c r="CY17" i="4"/>
  <c r="CZ17" i="4"/>
  <c r="DA17" i="4"/>
  <c r="DB17" i="4"/>
  <c r="DC17" i="4"/>
  <c r="DD17" i="4"/>
  <c r="DE17" i="4"/>
  <c r="DF17" i="4"/>
  <c r="DG17" i="4"/>
  <c r="DH17" i="4"/>
  <c r="DI17" i="4"/>
  <c r="DJ17" i="4"/>
  <c r="DK17" i="4"/>
  <c r="DL17" i="4"/>
  <c r="DM17" i="4"/>
  <c r="DN17" i="4"/>
  <c r="DO17" i="4"/>
  <c r="DP17" i="4"/>
  <c r="DQ17" i="4"/>
  <c r="DR17" i="4"/>
  <c r="DS17" i="4"/>
  <c r="DT17" i="4"/>
  <c r="G110" i="4"/>
  <c r="F110" i="4"/>
  <c r="B110" i="4"/>
  <c r="G109" i="4"/>
  <c r="F109" i="4"/>
  <c r="B109" i="4"/>
  <c r="B64" i="4"/>
  <c r="B63" i="4"/>
  <c r="B62" i="4"/>
  <c r="B61" i="4"/>
  <c r="B60" i="4"/>
  <c r="B59" i="4"/>
  <c r="B58" i="4"/>
  <c r="B57" i="4"/>
  <c r="B56" i="4"/>
  <c r="B55" i="4"/>
  <c r="B54" i="4"/>
  <c r="B53" i="4"/>
  <c r="O77" i="4" l="1"/>
  <c r="N77" i="4" s="1"/>
  <c r="O75" i="4"/>
  <c r="N75" i="4" s="1"/>
  <c r="O73" i="4"/>
  <c r="N73" i="4" s="1"/>
  <c r="O71" i="4"/>
  <c r="N71" i="4" s="1"/>
  <c r="O69" i="4"/>
  <c r="N69" i="4" s="1"/>
  <c r="O76" i="4"/>
  <c r="N76" i="4" s="1"/>
  <c r="O74" i="4"/>
  <c r="N74" i="4" s="1"/>
  <c r="O72" i="4"/>
  <c r="N72" i="4" s="1"/>
  <c r="O70" i="4"/>
  <c r="N70" i="4" s="1"/>
  <c r="O68" i="4"/>
  <c r="N68" i="4" s="1"/>
  <c r="O17" i="4"/>
  <c r="N17" i="4" s="1"/>
  <c r="O15" i="4"/>
  <c r="N15" i="4" s="1"/>
  <c r="O16" i="4"/>
  <c r="N16" i="4" s="1"/>
  <c r="O14" i="4"/>
  <c r="N14" i="4" s="1"/>
  <c r="C61" i="4" l="1"/>
  <c r="B108" i="4" l="1"/>
  <c r="G108" i="4"/>
  <c r="F108" i="4" l="1"/>
  <c r="BZ1" i="4"/>
  <c r="CA1" i="4"/>
  <c r="CB1" i="4"/>
  <c r="CC1" i="4"/>
  <c r="BZ12" i="4"/>
  <c r="CA12" i="4"/>
  <c r="CB12" i="4"/>
  <c r="CC12" i="4"/>
  <c r="BZ13" i="4"/>
  <c r="CA13" i="4"/>
  <c r="CB13" i="4"/>
  <c r="CC13" i="4"/>
  <c r="BY13" i="4"/>
  <c r="BX13" i="4"/>
  <c r="BW13" i="4"/>
  <c r="BV13" i="4"/>
  <c r="BU13" i="4"/>
  <c r="BT13" i="4"/>
  <c r="BY12" i="4"/>
  <c r="BX12" i="4"/>
  <c r="BW12" i="4"/>
  <c r="BV12" i="4"/>
  <c r="BU12" i="4"/>
  <c r="BT12" i="4"/>
  <c r="BY1" i="4"/>
  <c r="BX1" i="4"/>
  <c r="BW1" i="4"/>
  <c r="BV1" i="4"/>
  <c r="BU1" i="4"/>
  <c r="BT1" i="4"/>
  <c r="BU3" i="4" l="1"/>
  <c r="BT3" i="4"/>
  <c r="CB3" i="4"/>
  <c r="CC4" i="4"/>
  <c r="CA3" i="4"/>
  <c r="BZ3" i="4"/>
  <c r="CB4" i="4"/>
  <c r="CC3" i="4"/>
  <c r="CA4" i="4"/>
  <c r="BZ4" i="4"/>
  <c r="BX3" i="4"/>
  <c r="BV3" i="4"/>
  <c r="BY3" i="4"/>
  <c r="BW4" i="4"/>
  <c r="BT4" i="4"/>
  <c r="BV4" i="4"/>
  <c r="BX4" i="4"/>
  <c r="BW3" i="4"/>
  <c r="BU4" i="4"/>
  <c r="BY4" i="4"/>
  <c r="BZ5" i="4" l="1"/>
  <c r="BU5" i="4"/>
  <c r="CA5" i="4"/>
  <c r="BW5" i="4"/>
  <c r="CB5" i="4"/>
  <c r="BV5" i="4"/>
  <c r="BT5" i="4"/>
  <c r="CC5" i="4"/>
  <c r="BX5" i="4"/>
  <c r="BY5" i="4"/>
  <c r="G107" i="4"/>
  <c r="F107" i="4"/>
  <c r="B107" i="4"/>
  <c r="G61" i="4"/>
  <c r="F61" i="4"/>
  <c r="G106" i="4" l="1"/>
  <c r="F106" i="4"/>
  <c r="B106" i="4"/>
  <c r="BM13" i="4" l="1"/>
  <c r="BM12" i="4"/>
  <c r="BM1" i="4"/>
  <c r="BL13" i="4"/>
  <c r="BL12" i="4"/>
  <c r="BL1" i="4"/>
  <c r="BK13" i="4"/>
  <c r="BK12" i="4"/>
  <c r="BK1" i="4"/>
  <c r="BJ13" i="4"/>
  <c r="BJ12" i="4"/>
  <c r="BJ1" i="4"/>
  <c r="BI13" i="4"/>
  <c r="BI12" i="4"/>
  <c r="BI1" i="4"/>
  <c r="BH13" i="4"/>
  <c r="BH12" i="4"/>
  <c r="BH1" i="4"/>
  <c r="BG13" i="4"/>
  <c r="BG12" i="4"/>
  <c r="BG1" i="4"/>
  <c r="BF13" i="4"/>
  <c r="BF12" i="4"/>
  <c r="BF1" i="4"/>
  <c r="BE13" i="4"/>
  <c r="BE12" i="4"/>
  <c r="BE1" i="4"/>
  <c r="BD13" i="4"/>
  <c r="BD12" i="4"/>
  <c r="BD1" i="4"/>
  <c r="BC13" i="4"/>
  <c r="BC12" i="4"/>
  <c r="BC1" i="4"/>
  <c r="BM4" i="4" l="1"/>
  <c r="BM3" i="4"/>
  <c r="BL4" i="4"/>
  <c r="BL3" i="4"/>
  <c r="BK4" i="4"/>
  <c r="BK3" i="4"/>
  <c r="BJ4" i="4"/>
  <c r="BJ3" i="4"/>
  <c r="BI4" i="4"/>
  <c r="BI3" i="4"/>
  <c r="BH4" i="4"/>
  <c r="BH3" i="4"/>
  <c r="BG3" i="4"/>
  <c r="BG4" i="4"/>
  <c r="BF4" i="4"/>
  <c r="BF3" i="4"/>
  <c r="BE4" i="4"/>
  <c r="BD4" i="4"/>
  <c r="BE3" i="4"/>
  <c r="BD3" i="4"/>
  <c r="BC4" i="4"/>
  <c r="BC3" i="4"/>
  <c r="BM5" i="4" l="1"/>
  <c r="BK5" i="4"/>
  <c r="BL5" i="4"/>
  <c r="BJ5" i="4"/>
  <c r="BI5" i="4"/>
  <c r="BH5" i="4"/>
  <c r="BG5" i="4"/>
  <c r="BE5" i="4"/>
  <c r="BF5" i="4"/>
  <c r="BD5" i="4"/>
  <c r="BC5" i="4"/>
  <c r="B105" i="4" l="1"/>
  <c r="G105" i="4"/>
  <c r="F105" i="4"/>
  <c r="G104" i="4"/>
  <c r="F104" i="4"/>
  <c r="B104" i="4"/>
  <c r="G58" i="4" l="1"/>
  <c r="F58" i="4"/>
  <c r="C58" i="4"/>
  <c r="F57" i="4"/>
  <c r="G57" i="4"/>
  <c r="H58" i="4" l="1"/>
  <c r="I58" i="4" s="1"/>
  <c r="F8" i="5" l="1"/>
  <c r="F9" i="5" s="1"/>
  <c r="F10" i="5" s="1"/>
  <c r="F11" i="5" s="1"/>
  <c r="F12" i="5" s="1"/>
  <c r="F13" i="5" s="1"/>
  <c r="F14" i="5" s="1"/>
  <c r="F15" i="5" s="1"/>
  <c r="F16" i="5" s="1"/>
  <c r="F23" i="5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AB13" i="4" l="1"/>
  <c r="AB12" i="4"/>
  <c r="AB1" i="4"/>
  <c r="CT13" i="4"/>
  <c r="CT12" i="4"/>
  <c r="CT1" i="4"/>
  <c r="AB3" i="4" l="1"/>
  <c r="AB4" i="4"/>
  <c r="CT3" i="4"/>
  <c r="CT4" i="4"/>
  <c r="C104" i="4"/>
  <c r="AB5" i="4" l="1"/>
  <c r="CT5" i="4"/>
  <c r="H104" i="4"/>
  <c r="C105" i="4" s="1"/>
  <c r="H105" i="4" s="1"/>
  <c r="C106" i="4" s="1"/>
  <c r="H106" i="4" s="1"/>
  <c r="I104" i="4" l="1"/>
  <c r="I105" i="4"/>
  <c r="I106" i="4"/>
  <c r="C107" i="4"/>
  <c r="H107" i="4" s="1"/>
  <c r="C108" i="4" l="1"/>
  <c r="H108" i="4" s="1"/>
  <c r="I107" i="4"/>
  <c r="C109" i="4" l="1"/>
  <c r="I108" i="4"/>
  <c r="M67" i="4" l="1"/>
  <c r="DT13" i="4" l="1"/>
  <c r="DS13" i="4"/>
  <c r="DR13" i="4"/>
  <c r="DQ13" i="4"/>
  <c r="DP13" i="4"/>
  <c r="DO13" i="4"/>
  <c r="DN13" i="4"/>
  <c r="DM13" i="4"/>
  <c r="DT12" i="4"/>
  <c r="DS12" i="4"/>
  <c r="DR12" i="4"/>
  <c r="DQ12" i="4"/>
  <c r="DP12" i="4"/>
  <c r="DO12" i="4"/>
  <c r="DN12" i="4"/>
  <c r="DM12" i="4"/>
  <c r="DT1" i="4"/>
  <c r="DS1" i="4"/>
  <c r="DR1" i="4"/>
  <c r="DQ1" i="4"/>
  <c r="DP1" i="4"/>
  <c r="DO1" i="4"/>
  <c r="DN1" i="4"/>
  <c r="DM1" i="4"/>
  <c r="DQ4" i="4" l="1"/>
  <c r="DQ3" i="4"/>
  <c r="DM4" i="4"/>
  <c r="DM3" i="4"/>
  <c r="DS4" i="4"/>
  <c r="DS3" i="4"/>
  <c r="DN4" i="4"/>
  <c r="DN3" i="4"/>
  <c r="DR4" i="4"/>
  <c r="DR3" i="4"/>
  <c r="DT4" i="4"/>
  <c r="DT3" i="4"/>
  <c r="DO4" i="4"/>
  <c r="DO3" i="4"/>
  <c r="DP3" i="4"/>
  <c r="DP4" i="4"/>
  <c r="AE12" i="4"/>
  <c r="AE13" i="4"/>
  <c r="AE4" i="4" l="1"/>
  <c r="AE3" i="4"/>
  <c r="DO5" i="4"/>
  <c r="DT5" i="4"/>
  <c r="DQ5" i="4"/>
  <c r="DS5" i="4"/>
  <c r="DN5" i="4"/>
  <c r="DP5" i="4"/>
  <c r="DR5" i="4"/>
  <c r="DM5" i="4"/>
  <c r="G53" i="4" l="1"/>
  <c r="F53" i="4"/>
  <c r="E52" i="4" l="1"/>
  <c r="C53" i="4" s="1"/>
  <c r="F94" i="3" l="1"/>
  <c r="F85" i="3"/>
  <c r="F106" i="3"/>
  <c r="F116" i="3"/>
  <c r="F114" i="3"/>
  <c r="F99" i="3"/>
  <c r="DL13" i="4"/>
  <c r="DL12" i="4"/>
  <c r="DL1" i="4"/>
  <c r="G64" i="4"/>
  <c r="F64" i="4"/>
  <c r="DL3" i="4" l="1"/>
  <c r="DL4" i="4"/>
  <c r="F16" i="3"/>
  <c r="DL5" i="4" l="1"/>
  <c r="G63" i="4" l="1"/>
  <c r="F6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BS13" i="4"/>
  <c r="BR13" i="4"/>
  <c r="BQ13" i="4"/>
  <c r="BP13" i="4"/>
  <c r="BO13" i="4"/>
  <c r="BN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D13" i="4"/>
  <c r="AA13" i="4"/>
  <c r="Z13" i="4"/>
  <c r="Y13" i="4"/>
  <c r="X13" i="4"/>
  <c r="W13" i="4"/>
  <c r="V13" i="4"/>
  <c r="U13" i="4"/>
  <c r="T13" i="4"/>
  <c r="S13" i="4"/>
  <c r="R13" i="4"/>
  <c r="Q13" i="4"/>
  <c r="P13" i="4"/>
  <c r="H109" i="4" l="1"/>
  <c r="C110" i="4" s="1"/>
  <c r="O13" i="4"/>
  <c r="N13" i="4" s="1"/>
  <c r="H110" i="4" l="1"/>
  <c r="I109" i="4"/>
  <c r="G62" i="4"/>
  <c r="F62" i="4"/>
  <c r="I110" i="4" l="1"/>
  <c r="G60" i="4"/>
  <c r="F60" i="4"/>
  <c r="G59" i="4" l="1"/>
  <c r="F59" i="4"/>
  <c r="C59" i="4" l="1"/>
  <c r="H59" i="4" s="1"/>
  <c r="I59" i="4" s="1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BS12" i="4"/>
  <c r="BR12" i="4"/>
  <c r="BQ12" i="4"/>
  <c r="BP12" i="4"/>
  <c r="BO12" i="4"/>
  <c r="BN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D12" i="4"/>
  <c r="AA12" i="4"/>
  <c r="Z12" i="4"/>
  <c r="Y12" i="4"/>
  <c r="X12" i="4"/>
  <c r="W12" i="4"/>
  <c r="V12" i="4"/>
  <c r="U12" i="4"/>
  <c r="T12" i="4"/>
  <c r="S12" i="4"/>
  <c r="R12" i="4"/>
  <c r="Q12" i="4"/>
  <c r="P12" i="4"/>
  <c r="AA3" i="4" l="1"/>
  <c r="AA4" i="4"/>
  <c r="AP3" i="4"/>
  <c r="AP4" i="4"/>
  <c r="AZ3" i="4"/>
  <c r="AZ4" i="4"/>
  <c r="CG3" i="4"/>
  <c r="CG4" i="4"/>
  <c r="CU3" i="4"/>
  <c r="CU4" i="4"/>
  <c r="DH3" i="4"/>
  <c r="DH4" i="4"/>
  <c r="Y4" i="4"/>
  <c r="Y3" i="4"/>
  <c r="AF4" i="4"/>
  <c r="AF3" i="4"/>
  <c r="AJ4" i="4"/>
  <c r="AJ3" i="4"/>
  <c r="AN4" i="4"/>
  <c r="AN3" i="4"/>
  <c r="AU4" i="4"/>
  <c r="AU3" i="4"/>
  <c r="AX4" i="4"/>
  <c r="AX3" i="4"/>
  <c r="BB4" i="4"/>
  <c r="BB3" i="4"/>
  <c r="BQ4" i="4"/>
  <c r="BQ3" i="4"/>
  <c r="CE4" i="4"/>
  <c r="CE3" i="4"/>
  <c r="CI4" i="4"/>
  <c r="CI3" i="4"/>
  <c r="CM4" i="4"/>
  <c r="CM3" i="4"/>
  <c r="CQ4" i="4"/>
  <c r="CQ3" i="4"/>
  <c r="CW4" i="4"/>
  <c r="CW3" i="4"/>
  <c r="DB4" i="4"/>
  <c r="DB3" i="4"/>
  <c r="DF4" i="4"/>
  <c r="DF3" i="4"/>
  <c r="DJ4" i="4"/>
  <c r="DJ3" i="4"/>
  <c r="W3" i="4"/>
  <c r="W4" i="4"/>
  <c r="AL3" i="4"/>
  <c r="AL4" i="4"/>
  <c r="AS3" i="4"/>
  <c r="AS4" i="4"/>
  <c r="BS3" i="4"/>
  <c r="BS4" i="4"/>
  <c r="CO3" i="4"/>
  <c r="CO4" i="4"/>
  <c r="CZ3" i="4"/>
  <c r="CZ4" i="4"/>
  <c r="Q4" i="4"/>
  <c r="Q3" i="4"/>
  <c r="U4" i="4"/>
  <c r="U3" i="4"/>
  <c r="R4" i="4"/>
  <c r="R3" i="4"/>
  <c r="V4" i="4"/>
  <c r="V3" i="4"/>
  <c r="Z4" i="4"/>
  <c r="Z3" i="4"/>
  <c r="AG3" i="4"/>
  <c r="AG4" i="4"/>
  <c r="AK3" i="4"/>
  <c r="AK4" i="4"/>
  <c r="AO3" i="4"/>
  <c r="AO4" i="4"/>
  <c r="AR3" i="4"/>
  <c r="AR4" i="4"/>
  <c r="AV3" i="4"/>
  <c r="AV4" i="4"/>
  <c r="AY3" i="4"/>
  <c r="AY4" i="4"/>
  <c r="BN3" i="4"/>
  <c r="BN4" i="4"/>
  <c r="BR3" i="4"/>
  <c r="BR4" i="4"/>
  <c r="CF3" i="4"/>
  <c r="CF4" i="4"/>
  <c r="CJ3" i="4"/>
  <c r="CJ4" i="4"/>
  <c r="CN3" i="4"/>
  <c r="CN4" i="4"/>
  <c r="CR4" i="4"/>
  <c r="CR3" i="4"/>
  <c r="CX4" i="4"/>
  <c r="CX3" i="4"/>
  <c r="DC4" i="4"/>
  <c r="DC3" i="4"/>
  <c r="DG4" i="4"/>
  <c r="DG3" i="4"/>
  <c r="DK4" i="4"/>
  <c r="DK3" i="4"/>
  <c r="S3" i="4"/>
  <c r="S4" i="4"/>
  <c r="AH3" i="4"/>
  <c r="AH4" i="4"/>
  <c r="AW3" i="4"/>
  <c r="AW4" i="4"/>
  <c r="BO3" i="4"/>
  <c r="BO4" i="4"/>
  <c r="CK3" i="4"/>
  <c r="CK4" i="4"/>
  <c r="CY3" i="4"/>
  <c r="CY4" i="4"/>
  <c r="DD3" i="4"/>
  <c r="DD4" i="4"/>
  <c r="P4" i="4"/>
  <c r="P3" i="4"/>
  <c r="T3" i="4"/>
  <c r="T4" i="4"/>
  <c r="X3" i="4"/>
  <c r="X4" i="4"/>
  <c r="AD3" i="4"/>
  <c r="AD4" i="4"/>
  <c r="AI4" i="4"/>
  <c r="AI3" i="4"/>
  <c r="AM4" i="4"/>
  <c r="AM3" i="4"/>
  <c r="AQ4" i="4"/>
  <c r="AQ3" i="4"/>
  <c r="AT4" i="4"/>
  <c r="AT3" i="4"/>
  <c r="BA4" i="4"/>
  <c r="BA3" i="4"/>
  <c r="BP4" i="4"/>
  <c r="BP3" i="4"/>
  <c r="CD4" i="4"/>
  <c r="CD3" i="4"/>
  <c r="CH4" i="4"/>
  <c r="CH3" i="4"/>
  <c r="CL4" i="4"/>
  <c r="CL3" i="4"/>
  <c r="CP4" i="4"/>
  <c r="CP3" i="4"/>
  <c r="CV4" i="4"/>
  <c r="CV3" i="4"/>
  <c r="DA4" i="4"/>
  <c r="DA3" i="4"/>
  <c r="DE4" i="4"/>
  <c r="DE3" i="4"/>
  <c r="DI4" i="4"/>
  <c r="DI3" i="4"/>
  <c r="C60" i="4"/>
  <c r="H60" i="4" s="1"/>
  <c r="O12" i="4"/>
  <c r="N12" i="4" s="1"/>
  <c r="I60" i="4" l="1"/>
  <c r="H61" i="4"/>
  <c r="C57" i="4"/>
  <c r="G56" i="4"/>
  <c r="F56" i="4"/>
  <c r="G55" i="4"/>
  <c r="F55" i="4"/>
  <c r="G54" i="4"/>
  <c r="F54" i="4"/>
  <c r="C56" i="4"/>
  <c r="C55" i="4"/>
  <c r="I61" i="4" l="1"/>
  <c r="C62" i="4"/>
  <c r="H62" i="4" s="1"/>
  <c r="C63" i="4" s="1"/>
  <c r="H57" i="4"/>
  <c r="I57" i="4" s="1"/>
  <c r="I62" i="4" l="1"/>
  <c r="H63" i="4"/>
  <c r="C64" i="4" s="1"/>
  <c r="I63" i="4" l="1"/>
  <c r="H64" i="4"/>
  <c r="I64" i="4" l="1"/>
  <c r="C54" i="4" l="1"/>
  <c r="H54" i="4" l="1"/>
  <c r="I54" i="4" l="1"/>
  <c r="H55" i="4"/>
  <c r="H56" i="4" l="1"/>
  <c r="I56" i="4" s="1"/>
  <c r="I55" i="4"/>
  <c r="H53" i="4" l="1"/>
  <c r="I53" i="4" s="1"/>
  <c r="M7" i="4" l="1"/>
  <c r="O10" i="4" l="1"/>
  <c r="N10" i="4" s="1"/>
  <c r="O11" i="4"/>
  <c r="N11" i="4" s="1"/>
  <c r="O9" i="4"/>
  <c r="N8" i="4"/>
  <c r="H8" i="4"/>
  <c r="H9" i="4" s="1"/>
  <c r="H10" i="4" s="1"/>
  <c r="H11" i="4" s="1"/>
  <c r="H12" i="4" s="1"/>
  <c r="H13" i="4" s="1"/>
  <c r="H14" i="4" s="1"/>
  <c r="H15" i="4" s="1"/>
  <c r="H16" i="4" s="1"/>
  <c r="H17" i="4" s="1"/>
  <c r="B119" i="3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H18" i="4" l="1"/>
  <c r="N9" i="4"/>
  <c r="H49" i="4" l="1"/>
  <c r="B120" i="3" s="1"/>
  <c r="M88" i="4" s="1"/>
  <c r="H19" i="4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CL1" i="4"/>
  <c r="AG1" i="4"/>
  <c r="DA1" i="4"/>
  <c r="CZ1" i="4"/>
  <c r="AM1" i="4"/>
  <c r="DK1" i="4"/>
  <c r="DJ1" i="4"/>
  <c r="DI1" i="4"/>
  <c r="DH1" i="4"/>
  <c r="DG1" i="4"/>
  <c r="DF1" i="4"/>
  <c r="DE1" i="4"/>
  <c r="DD1" i="4"/>
  <c r="DC1" i="4"/>
  <c r="DB1" i="4"/>
  <c r="CY1" i="4"/>
  <c r="CX1" i="4"/>
  <c r="CW1" i="4"/>
  <c r="CV1" i="4"/>
  <c r="CU1" i="4"/>
  <c r="CR1" i="4"/>
  <c r="CQ1" i="4"/>
  <c r="CP1" i="4"/>
  <c r="CO1" i="4"/>
  <c r="CN1" i="4"/>
  <c r="CM1" i="4"/>
  <c r="CK1" i="4"/>
  <c r="CJ1" i="4"/>
  <c r="CI1" i="4"/>
  <c r="CH1" i="4"/>
  <c r="CG1" i="4"/>
  <c r="CF1" i="4"/>
  <c r="CE1" i="4"/>
  <c r="CD1" i="4"/>
  <c r="BS1" i="4"/>
  <c r="BR1" i="4"/>
  <c r="BQ1" i="4"/>
  <c r="BP1" i="4"/>
  <c r="BO1" i="4"/>
  <c r="BN1" i="4"/>
  <c r="BB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L1" i="4"/>
  <c r="AK1" i="4"/>
  <c r="AJ1" i="4"/>
  <c r="AI1" i="4"/>
  <c r="AH1" i="4"/>
  <c r="AF1" i="4"/>
  <c r="AE1" i="4"/>
  <c r="AD1" i="4"/>
  <c r="AA1" i="4"/>
  <c r="Z1" i="4"/>
  <c r="Y1" i="4"/>
  <c r="X1" i="4"/>
  <c r="W1" i="4"/>
  <c r="V1" i="4"/>
  <c r="U1" i="4"/>
  <c r="T1" i="4"/>
  <c r="S1" i="4"/>
  <c r="R1" i="4"/>
  <c r="Q1" i="4"/>
  <c r="P1" i="4"/>
  <c r="M18" i="4" l="1"/>
  <c r="M85" i="4"/>
  <c r="M90" i="4"/>
  <c r="H20" i="3"/>
  <c r="I20" i="3"/>
  <c r="I87" i="3"/>
  <c r="H87" i="3"/>
  <c r="I104" i="3"/>
  <c r="H104" i="3"/>
  <c r="I71" i="3"/>
  <c r="I65" i="3"/>
  <c r="I64" i="3"/>
  <c r="H66" i="3"/>
  <c r="H68" i="3"/>
  <c r="I66" i="3"/>
  <c r="H65" i="3"/>
  <c r="I63" i="3"/>
  <c r="I69" i="3"/>
  <c r="I70" i="3"/>
  <c r="H63" i="3"/>
  <c r="H72" i="3"/>
  <c r="H67" i="3"/>
  <c r="H69" i="3"/>
  <c r="H70" i="3"/>
  <c r="I68" i="3"/>
  <c r="I72" i="3"/>
  <c r="H71" i="3"/>
  <c r="I67" i="3"/>
  <c r="H64" i="3"/>
  <c r="H51" i="3"/>
  <c r="I53" i="3"/>
  <c r="H48" i="3"/>
  <c r="H52" i="3"/>
  <c r="I46" i="3"/>
  <c r="I54" i="3"/>
  <c r="H55" i="3"/>
  <c r="I55" i="3"/>
  <c r="H46" i="3"/>
  <c r="H54" i="3"/>
  <c r="I48" i="3"/>
  <c r="J48" i="3" s="1"/>
  <c r="I56" i="3"/>
  <c r="H50" i="3"/>
  <c r="I51" i="3"/>
  <c r="I50" i="3"/>
  <c r="H49" i="3"/>
  <c r="I49" i="3"/>
  <c r="H47" i="3"/>
  <c r="I47" i="3"/>
  <c r="H56" i="3"/>
  <c r="H53" i="3"/>
  <c r="I52" i="3"/>
  <c r="I19" i="3"/>
  <c r="H19" i="3"/>
  <c r="H22" i="3"/>
  <c r="I22" i="3"/>
  <c r="H73" i="3"/>
  <c r="I28" i="3"/>
  <c r="I26" i="3"/>
  <c r="H45" i="3"/>
  <c r="H58" i="3"/>
  <c r="H37" i="3"/>
  <c r="I75" i="3"/>
  <c r="I24" i="3"/>
  <c r="H41" i="3"/>
  <c r="H34" i="3"/>
  <c r="H38" i="3"/>
  <c r="H61" i="3"/>
  <c r="I74" i="3"/>
  <c r="I23" i="3"/>
  <c r="I37" i="3"/>
  <c r="H75" i="3"/>
  <c r="H24" i="3"/>
  <c r="I41" i="3"/>
  <c r="I42" i="3"/>
  <c r="H60" i="3"/>
  <c r="H25" i="3"/>
  <c r="I59" i="3"/>
  <c r="I60" i="3"/>
  <c r="H26" i="3"/>
  <c r="I36" i="3"/>
  <c r="H33" i="3"/>
  <c r="H23" i="3"/>
  <c r="H28" i="3"/>
  <c r="H30" i="3"/>
  <c r="I57" i="3"/>
  <c r="I62" i="3"/>
  <c r="H27" i="3"/>
  <c r="I25" i="3"/>
  <c r="J25" i="3" s="1"/>
  <c r="I76" i="3"/>
  <c r="H42" i="3"/>
  <c r="I45" i="3"/>
  <c r="J45" i="3" s="1"/>
  <c r="H76" i="3"/>
  <c r="I30" i="3"/>
  <c r="H57" i="3"/>
  <c r="H62" i="3"/>
  <c r="I27" i="3"/>
  <c r="I61" i="3"/>
  <c r="H59" i="3"/>
  <c r="I32" i="3"/>
  <c r="H74" i="3"/>
  <c r="H36" i="3"/>
  <c r="H40" i="3"/>
  <c r="H18" i="3"/>
  <c r="I58" i="3"/>
  <c r="J58" i="3" s="1"/>
  <c r="H31" i="3"/>
  <c r="H44" i="3"/>
  <c r="I33" i="3"/>
  <c r="H77" i="3"/>
  <c r="I21" i="3"/>
  <c r="I39" i="3"/>
  <c r="I29" i="3"/>
  <c r="I43" i="3"/>
  <c r="I35" i="3"/>
  <c r="I34" i="3"/>
  <c r="H35" i="3"/>
  <c r="I38" i="3"/>
  <c r="I77" i="3"/>
  <c r="H21" i="3"/>
  <c r="H39" i="3"/>
  <c r="H29" i="3"/>
  <c r="H43" i="3"/>
  <c r="I73" i="3"/>
  <c r="I44" i="3"/>
  <c r="I40" i="3"/>
  <c r="I18" i="3"/>
  <c r="I31" i="3"/>
  <c r="H32" i="3"/>
  <c r="H103" i="3"/>
  <c r="I103" i="3"/>
  <c r="H8" i="3"/>
  <c r="I8" i="3"/>
  <c r="H89" i="3"/>
  <c r="I89" i="3"/>
  <c r="I90" i="3"/>
  <c r="H90" i="3"/>
  <c r="H116" i="3"/>
  <c r="H109" i="3"/>
  <c r="H113" i="3"/>
  <c r="I113" i="3"/>
  <c r="I114" i="3"/>
  <c r="I108" i="3"/>
  <c r="H114" i="3"/>
  <c r="I112" i="3"/>
  <c r="I116" i="3"/>
  <c r="H108" i="3"/>
  <c r="H110" i="3"/>
  <c r="I110" i="3"/>
  <c r="H115" i="3"/>
  <c r="I115" i="3"/>
  <c r="I107" i="3"/>
  <c r="I111" i="3"/>
  <c r="H112" i="3"/>
  <c r="H107" i="3"/>
  <c r="H111" i="3"/>
  <c r="I109" i="3"/>
  <c r="J68" i="3" l="1"/>
  <c r="J38" i="3"/>
  <c r="J67" i="3"/>
  <c r="J50" i="3"/>
  <c r="J18" i="3"/>
  <c r="J77" i="3"/>
  <c r="J35" i="3"/>
  <c r="J21" i="3"/>
  <c r="J61" i="3"/>
  <c r="J30" i="3"/>
  <c r="J76" i="3"/>
  <c r="J57" i="3"/>
  <c r="J59" i="3"/>
  <c r="J41" i="3"/>
  <c r="J23" i="3"/>
  <c r="J28" i="3"/>
  <c r="J55" i="3"/>
  <c r="J63" i="3"/>
  <c r="J66" i="3"/>
  <c r="J20" i="3"/>
  <c r="J27" i="3"/>
  <c r="J47" i="3"/>
  <c r="J73" i="3"/>
  <c r="J39" i="3"/>
  <c r="J60" i="3"/>
  <c r="J62" i="3"/>
  <c r="J75" i="3"/>
  <c r="J26" i="3"/>
  <c r="J69" i="3"/>
  <c r="J71" i="3"/>
  <c r="J40" i="3"/>
  <c r="J87" i="3"/>
  <c r="J56" i="3"/>
  <c r="J36" i="3"/>
  <c r="J74" i="3"/>
  <c r="J19" i="3"/>
  <c r="J64" i="3"/>
  <c r="J104" i="3"/>
  <c r="J43" i="3"/>
  <c r="J44" i="3"/>
  <c r="J29" i="3"/>
  <c r="J33" i="3"/>
  <c r="J32" i="3"/>
  <c r="J24" i="3"/>
  <c r="J22" i="3"/>
  <c r="J52" i="3"/>
  <c r="J51" i="3"/>
  <c r="J54" i="3"/>
  <c r="J53" i="3"/>
  <c r="J70" i="3"/>
  <c r="J65" i="3"/>
  <c r="J31" i="3"/>
  <c r="J34" i="3"/>
  <c r="J42" i="3"/>
  <c r="J37" i="3"/>
  <c r="J49" i="3"/>
  <c r="J46" i="3"/>
  <c r="J72" i="3"/>
  <c r="J103" i="3"/>
  <c r="J8" i="3"/>
  <c r="J89" i="3"/>
  <c r="J90" i="3"/>
  <c r="J116" i="3"/>
  <c r="J109" i="3"/>
  <c r="J113" i="3"/>
  <c r="J107" i="3"/>
  <c r="J114" i="3"/>
  <c r="J112" i="3"/>
  <c r="J111" i="3"/>
  <c r="J110" i="3"/>
  <c r="J115" i="3"/>
  <c r="J108" i="3"/>
  <c r="I15" i="3"/>
  <c r="H9" i="3"/>
  <c r="H10" i="3"/>
  <c r="H14" i="3"/>
  <c r="H12" i="3"/>
  <c r="H81" i="3"/>
  <c r="H80" i="3"/>
  <c r="H13" i="3"/>
  <c r="I17" i="3"/>
  <c r="H11" i="3"/>
  <c r="I106" i="3"/>
  <c r="I16" i="3"/>
  <c r="H105" i="3" l="1"/>
  <c r="H84" i="3"/>
  <c r="H95" i="3"/>
  <c r="H82" i="3"/>
  <c r="I94" i="3"/>
  <c r="I86" i="3"/>
  <c r="H98" i="3"/>
  <c r="H85" i="3"/>
  <c r="I97" i="3"/>
  <c r="I13" i="3"/>
  <c r="J13" i="3" s="1"/>
  <c r="I12" i="3"/>
  <c r="J12" i="3" s="1"/>
  <c r="I10" i="3"/>
  <c r="J10" i="3" s="1"/>
  <c r="I80" i="3"/>
  <c r="J80" i="3" s="1"/>
  <c r="I83" i="3"/>
  <c r="H99" i="3"/>
  <c r="I14" i="3"/>
  <c r="J14" i="3" s="1"/>
  <c r="H17" i="3"/>
  <c r="J17" i="3" s="1"/>
  <c r="I96" i="3"/>
  <c r="H96" i="3"/>
  <c r="H106" i="3"/>
  <c r="J106" i="3" s="1"/>
  <c r="I81" i="3"/>
  <c r="J81" i="3" s="1"/>
  <c r="K116" i="3"/>
  <c r="I11" i="3"/>
  <c r="J11" i="3" s="1"/>
  <c r="I101" i="3"/>
  <c r="I7" i="3"/>
  <c r="H16" i="3"/>
  <c r="J16" i="3" s="1"/>
  <c r="H7" i="3"/>
  <c r="H88" i="3"/>
  <c r="H100" i="3"/>
  <c r="H15" i="3"/>
  <c r="J15" i="3" s="1"/>
  <c r="I9" i="3"/>
  <c r="J9" i="3" s="1"/>
  <c r="I102" i="3"/>
  <c r="K77" i="3" l="1"/>
  <c r="I100" i="3"/>
  <c r="J100" i="3" s="1"/>
  <c r="I84" i="3"/>
  <c r="J84" i="3" s="1"/>
  <c r="H97" i="3"/>
  <c r="J97" i="3" s="1"/>
  <c r="J96" i="3"/>
  <c r="H102" i="3"/>
  <c r="J102" i="3" s="1"/>
  <c r="I91" i="3"/>
  <c r="I105" i="3"/>
  <c r="J105" i="3" s="1"/>
  <c r="I99" i="3"/>
  <c r="J99" i="3" s="1"/>
  <c r="H101" i="3"/>
  <c r="J101" i="3" s="1"/>
  <c r="I95" i="3"/>
  <c r="J95" i="3" s="1"/>
  <c r="I93" i="3"/>
  <c r="H92" i="3"/>
  <c r="H86" i="3"/>
  <c r="J86" i="3" s="1"/>
  <c r="I92" i="3"/>
  <c r="H91" i="3"/>
  <c r="I82" i="3"/>
  <c r="J82" i="3" s="1"/>
  <c r="I98" i="3"/>
  <c r="J98" i="3" s="1"/>
  <c r="I78" i="3"/>
  <c r="H79" i="3"/>
  <c r="I79" i="3"/>
  <c r="H93" i="3"/>
  <c r="I85" i="3"/>
  <c r="J85" i="3" s="1"/>
  <c r="H94" i="3"/>
  <c r="J94" i="3" s="1"/>
  <c r="I88" i="3"/>
  <c r="J88" i="3" s="1"/>
  <c r="H78" i="3"/>
  <c r="H83" i="3"/>
  <c r="J83" i="3" s="1"/>
  <c r="J7" i="3"/>
  <c r="K16" i="3" s="1"/>
  <c r="K114" i="3"/>
  <c r="DD5" i="4"/>
  <c r="AD5" i="4"/>
  <c r="DJ5" i="4"/>
  <c r="BR5" i="4"/>
  <c r="CE5" i="4"/>
  <c r="AU5" i="4"/>
  <c r="AL5" i="4"/>
  <c r="AN5" i="4"/>
  <c r="CW5" i="4"/>
  <c r="AQ5" i="4"/>
  <c r="AI5" i="4"/>
  <c r="AR5" i="4"/>
  <c r="AG5" i="4"/>
  <c r="DB5" i="4"/>
  <c r="DA5" i="4"/>
  <c r="AM5" i="4"/>
  <c r="AK5" i="4"/>
  <c r="AP5" i="4"/>
  <c r="AS5" i="4"/>
  <c r="CM5" i="4"/>
  <c r="V5" i="4"/>
  <c r="CY5" i="4"/>
  <c r="U5" i="4"/>
  <c r="CG5" i="4"/>
  <c r="S5" i="4"/>
  <c r="DE5" i="4"/>
  <c r="Z5" i="4"/>
  <c r="CF5" i="4"/>
  <c r="W5" i="4"/>
  <c r="CO5" i="4"/>
  <c r="CI5" i="4"/>
  <c r="DG5" i="4"/>
  <c r="CV5" i="4"/>
  <c r="CK5" i="4"/>
  <c r="AO5" i="4"/>
  <c r="BS5" i="4"/>
  <c r="DF5" i="4"/>
  <c r="BB5" i="4"/>
  <c r="CZ5" i="4"/>
  <c r="T5" i="4"/>
  <c r="AZ5" i="4"/>
  <c r="CL5" i="4"/>
  <c r="CX5" i="4"/>
  <c r="CR5" i="4"/>
  <c r="AH5" i="4"/>
  <c r="AA5" i="4"/>
  <c r="AJ5" i="4"/>
  <c r="AF5" i="4"/>
  <c r="DC5" i="4"/>
  <c r="Q5" i="4"/>
  <c r="AX5" i="4"/>
  <c r="R5" i="4"/>
  <c r="DK5" i="4"/>
  <c r="BO5" i="4"/>
  <c r="BA5" i="4"/>
  <c r="BQ5" i="4"/>
  <c r="BP5" i="4"/>
  <c r="CU5" i="4"/>
  <c r="O3" i="4"/>
  <c r="P5" i="4"/>
  <c r="DI5" i="4"/>
  <c r="X5" i="4"/>
  <c r="CJ5" i="4"/>
  <c r="AY5" i="4"/>
  <c r="CQ5" i="4"/>
  <c r="BN5" i="4"/>
  <c r="CD5" i="4"/>
  <c r="AW5" i="4"/>
  <c r="CN5" i="4"/>
  <c r="AV5" i="4"/>
  <c r="Y5" i="4"/>
  <c r="O4" i="4"/>
  <c r="CH5" i="4"/>
  <c r="CP5" i="4"/>
  <c r="DH5" i="4"/>
  <c r="AE5" i="4"/>
  <c r="AT5" i="4"/>
  <c r="H117" i="3" l="1"/>
  <c r="J92" i="3"/>
  <c r="J78" i="3"/>
  <c r="J91" i="3"/>
  <c r="J93" i="3"/>
  <c r="K99" i="3"/>
  <c r="K106" i="3"/>
  <c r="J79" i="3"/>
  <c r="I117" i="3"/>
  <c r="O5" i="4"/>
  <c r="K94" i="3" l="1"/>
  <c r="K85" i="3"/>
  <c r="J1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Deirdre</author>
  </authors>
  <commentList>
    <comment ref="E51" authorId="0" shapeId="0" xr:uid="{7E2BEBCE-912D-472F-BD66-6CA2BE25A29C}">
      <text>
        <r>
          <rPr>
            <b/>
            <sz val="9"/>
            <color indexed="81"/>
            <rFont val="Tahoma"/>
            <family val="2"/>
          </rPr>
          <t>Deirdre:</t>
        </r>
        <r>
          <rPr>
            <sz val="9"/>
            <color indexed="81"/>
            <rFont val="Tahoma"/>
            <family val="2"/>
          </rPr>
          <t xml:space="preserve">
Type in
</t>
        </r>
      </text>
    </comment>
    <comment ref="E97" authorId="0" shapeId="0" xr:uid="{3236BC8C-BA70-4AC7-9E53-65B73316D260}">
      <text>
        <r>
          <rPr>
            <b/>
            <sz val="9"/>
            <color indexed="81"/>
            <rFont val="Tahoma"/>
            <family val="2"/>
          </rPr>
          <t>Deirdre:</t>
        </r>
        <r>
          <rPr>
            <sz val="9"/>
            <color indexed="81"/>
            <rFont val="Tahoma"/>
            <family val="2"/>
          </rPr>
          <t xml:space="preserve">
Type in
</t>
        </r>
      </text>
    </comment>
  </commentList>
</comments>
</file>

<file path=xl/sharedStrings.xml><?xml version="1.0" encoding="utf-8"?>
<sst xmlns="http://schemas.openxmlformats.org/spreadsheetml/2006/main" count="621" uniqueCount="299">
  <si>
    <t>CATEGORY</t>
  </si>
  <si>
    <t>Income</t>
  </si>
  <si>
    <t>Expenses</t>
  </si>
  <si>
    <t>Net</t>
  </si>
  <si>
    <t>Box Tops</t>
  </si>
  <si>
    <t>Dinner Out</t>
  </si>
  <si>
    <t>Donations</t>
  </si>
  <si>
    <t>Loyalty Programs</t>
  </si>
  <si>
    <t>Membership</t>
  </si>
  <si>
    <t>School Store/Spirit Wear</t>
  </si>
  <si>
    <t>Math Olympiad</t>
  </si>
  <si>
    <t>Odyssey of the Mind</t>
  </si>
  <si>
    <t>Science Olympiad</t>
  </si>
  <si>
    <t>Book Fair</t>
  </si>
  <si>
    <t>Playdates</t>
  </si>
  <si>
    <t>International Night</t>
  </si>
  <si>
    <t>Science Fair</t>
  </si>
  <si>
    <t>Skate Night</t>
  </si>
  <si>
    <t>Sixth Grade Celebration</t>
  </si>
  <si>
    <t>Authors/Illustrators</t>
  </si>
  <si>
    <t>Cultural Arts</t>
  </si>
  <si>
    <t>Friday Friends</t>
  </si>
  <si>
    <t>Spelling Bee</t>
  </si>
  <si>
    <t>Bottled Water Service</t>
  </si>
  <si>
    <t>Classroom Materials</t>
  </si>
  <si>
    <t>Hospitality</t>
  </si>
  <si>
    <t>PTA</t>
  </si>
  <si>
    <t>Cereal/Milk Lunch Fund</t>
  </si>
  <si>
    <t>Correspondence &amp; Caring</t>
  </si>
  <si>
    <t>Insurance</t>
  </si>
  <si>
    <t>PTA Dues</t>
  </si>
  <si>
    <t>Supplies &amp; Copying</t>
  </si>
  <si>
    <t>Tax Preparation</t>
  </si>
  <si>
    <t>Web Hosting</t>
  </si>
  <si>
    <t>Interest Income</t>
  </si>
  <si>
    <t>Ledger Entry</t>
  </si>
  <si>
    <t>Total</t>
  </si>
  <si>
    <t>CHECKING LEDGER:</t>
  </si>
  <si>
    <t>BUDGET RECONCILIATION:</t>
  </si>
  <si>
    <t>Columns C through K</t>
  </si>
  <si>
    <t>Columns L through BX</t>
  </si>
  <si>
    <t>YTD Income</t>
  </si>
  <si>
    <t>YTD Expenses</t>
  </si>
  <si>
    <t>YTD Net</t>
  </si>
  <si>
    <t>Statement Reconciliation</t>
  </si>
  <si>
    <t>Control</t>
  </si>
  <si>
    <t>Date</t>
  </si>
  <si>
    <t>Date Cleared</t>
  </si>
  <si>
    <t>Check Num./ Transaction Type</t>
  </si>
  <si>
    <t>Receipts &amp; Credits</t>
  </si>
  <si>
    <t>Checks &amp; Debits</t>
  </si>
  <si>
    <t>Balance</t>
  </si>
  <si>
    <t>Payee</t>
  </si>
  <si>
    <t>Description</t>
  </si>
  <si>
    <t>Deposit Allocations</t>
  </si>
  <si>
    <t>Budget Line Item</t>
  </si>
  <si>
    <t>Budget Line Item Validation</t>
  </si>
  <si>
    <t>Ledger Reconciliation</t>
  </si>
  <si>
    <t>LAST LINE</t>
  </si>
  <si>
    <t>ENDING BALANCE</t>
  </si>
  <si>
    <t>Credits</t>
  </si>
  <si>
    <t>Debits</t>
  </si>
  <si>
    <t>Opening Balance</t>
  </si>
  <si>
    <t>When entering a transaction on the ledger, use the following procedures:</t>
  </si>
  <si>
    <t>1. Column D: Enter the Date the Transaction Occurs</t>
  </si>
  <si>
    <t>2. Column F: Check Number is self-explanatory. For other transaction types, see last year's ledger.</t>
  </si>
  <si>
    <t>3. Column G: Record the value of transaction that increase the balance.</t>
  </si>
  <si>
    <t>4. Column H: Record the value of transaction that decrease the balance.</t>
  </si>
  <si>
    <t>5. Column I: Running balance of the Ledger. This field auto calculates. When you add rows, you'll need to copy the formula down</t>
  </si>
  <si>
    <t>6. Column J: Report the payee. For deposits report the fund source.</t>
  </si>
  <si>
    <t>7. Column K: Description. Use as narrative. Give enough information to describe the transaction and assign to a budget line.</t>
  </si>
  <si>
    <t>8. Column L: For all multi-part Deposits, report the full value of the deposit in column G for easy reconciliation with the bank statement. Subdivide the Deposit into it's budgeted parts. Report the value of each budgeted part in Column L.</t>
  </si>
  <si>
    <t>9. Column M: Allocate the transaction to a budget line. It doesn't matter if it is a credit or debit. The spreadsheet handles getting it onto the correct line and into the correct column.</t>
  </si>
  <si>
    <t xml:space="preserve">10. Columns N and O: Are automated flags. If you select a budget line that is not valid, it will tell you "UNBUDGETED". If you report a deposit as an expense in column H (or and expense in column G), then Column O will tell you "MISMATCH". You'll see that in the last year's Ledger, there is one mismatch because Linda did a net-transfer from PayPal, rather than transferring credits and debits separately. </t>
  </si>
  <si>
    <t xml:space="preserve">The only tricky thing is the allocation of the Deposits. Use last years Ledger as a guide. </t>
  </si>
  <si>
    <t xml:space="preserve">Use Column B for your reconciliations with the bank statements. Whatever month the transaction appears on the bank statement, should be the month/year you post in Column B. Then by filtering on Column B you can cross-check you Ledger with the Statement. No manual reconciling. </t>
  </si>
  <si>
    <t>Alissa McGrath</t>
  </si>
  <si>
    <t>5K Fun Run</t>
  </si>
  <si>
    <t>Yearbooks for Pilson and Stanley</t>
  </si>
  <si>
    <t>Joann Azzarello</t>
  </si>
  <si>
    <t>School year 2016/17</t>
  </si>
  <si>
    <t xml:space="preserve">Zahara Hassan </t>
  </si>
  <si>
    <t>School year 2014/15</t>
  </si>
  <si>
    <t>Prior Year</t>
  </si>
  <si>
    <t>Eric Williams</t>
  </si>
  <si>
    <t>Playground Equipment</t>
  </si>
  <si>
    <t>Supplemental Field Trips</t>
  </si>
  <si>
    <t>Bank Fees, Return Checks, Misc</t>
  </si>
  <si>
    <t>Start</t>
  </si>
  <si>
    <t>End</t>
  </si>
  <si>
    <t>Disbursements</t>
  </si>
  <si>
    <t>Cross-Check</t>
  </si>
  <si>
    <t>Statement Date</t>
  </si>
  <si>
    <t>June</t>
  </si>
  <si>
    <t>July</t>
  </si>
  <si>
    <t>September</t>
  </si>
  <si>
    <t>Matching Funds</t>
  </si>
  <si>
    <t>Jenni Bae</t>
  </si>
  <si>
    <t>October</t>
  </si>
  <si>
    <t>November</t>
  </si>
  <si>
    <t>Under the Sea</t>
  </si>
  <si>
    <t>Cultural Arts Program</t>
  </si>
  <si>
    <t>Receipts</t>
  </si>
  <si>
    <t>Math Counts</t>
  </si>
  <si>
    <t>December</t>
  </si>
  <si>
    <t>January</t>
  </si>
  <si>
    <t>February</t>
  </si>
  <si>
    <t>March</t>
  </si>
  <si>
    <t>April</t>
  </si>
  <si>
    <t>Teacher Appreciation Week Lunch</t>
  </si>
  <si>
    <t>May</t>
  </si>
  <si>
    <t>School Garden</t>
  </si>
  <si>
    <t>Transactions</t>
  </si>
  <si>
    <t>Transfer to Savings</t>
  </si>
  <si>
    <t>Section Total</t>
  </si>
  <si>
    <t>Enrichment</t>
  </si>
  <si>
    <t xml:space="preserve">Programs/    </t>
  </si>
  <si>
    <t>Summer</t>
  </si>
  <si>
    <t>Fundraisers</t>
  </si>
  <si>
    <t>Events</t>
  </si>
  <si>
    <t>School</t>
  </si>
  <si>
    <t>Walk To School Program</t>
  </si>
  <si>
    <t>Teachers</t>
  </si>
  <si>
    <t xml:space="preserve">and </t>
  </si>
  <si>
    <t>Classroom</t>
  </si>
  <si>
    <t>Operations</t>
  </si>
  <si>
    <t>Other</t>
  </si>
  <si>
    <t xml:space="preserve">Community </t>
  </si>
  <si>
    <t>Delta</t>
  </si>
  <si>
    <t>August</t>
  </si>
  <si>
    <t>Student</t>
  </si>
  <si>
    <t>First Day Coffee</t>
  </si>
  <si>
    <t>Hip Hop - Fall</t>
  </si>
  <si>
    <t>Art - Fall</t>
  </si>
  <si>
    <t>Chess Club - Fall</t>
  </si>
  <si>
    <t>Yoga - Fall</t>
  </si>
  <si>
    <t>Tennis - Fall</t>
  </si>
  <si>
    <t>Fencing - Fall</t>
  </si>
  <si>
    <t>Acting and Improv - Fall</t>
  </si>
  <si>
    <t>Debate Club - Fall</t>
  </si>
  <si>
    <t>Chess Club - Winter</t>
  </si>
  <si>
    <t>Additional Shade</t>
  </si>
  <si>
    <t>Sports Spectacular - Fall</t>
  </si>
  <si>
    <t>Bank Fee</t>
  </si>
  <si>
    <t>Deposit</t>
  </si>
  <si>
    <t>Drink More Water</t>
  </si>
  <si>
    <t>Classroom Materials Checks for teachers</t>
  </si>
  <si>
    <t>Viann Le</t>
  </si>
  <si>
    <t>JoAnn Azzarello</t>
  </si>
  <si>
    <t>Melissa Kron</t>
  </si>
  <si>
    <t>Cash Box Out</t>
  </si>
  <si>
    <t>Cash Box In</t>
  </si>
  <si>
    <t>Nicole Derksen</t>
  </si>
  <si>
    <t>Teacher Classroom Materials</t>
  </si>
  <si>
    <t>Deposit Allocated</t>
  </si>
  <si>
    <t>Voided Check</t>
  </si>
  <si>
    <t>Transfer</t>
  </si>
  <si>
    <t>Mindfulnest LLC</t>
  </si>
  <si>
    <t>Creative Cauldron</t>
  </si>
  <si>
    <t>TD Bank</t>
  </si>
  <si>
    <t>BofA</t>
  </si>
  <si>
    <t>BOA SAVINGS LEDGER</t>
  </si>
  <si>
    <t>TDSAVINGS LEDGER</t>
  </si>
  <si>
    <t>Roopa Chowbey</t>
  </si>
  <si>
    <t>Drama Spring</t>
  </si>
  <si>
    <t>Run Sign up</t>
  </si>
  <si>
    <t>Shrevewood Pta</t>
  </si>
  <si>
    <t>Staff Bball proceeds split</t>
  </si>
  <si>
    <t>Romina Ratti</t>
  </si>
  <si>
    <t>PTA  Appreciation gift presentation</t>
  </si>
  <si>
    <t>Melissa Burghum</t>
  </si>
  <si>
    <t>5k expenses</t>
  </si>
  <si>
    <t>StillBrave</t>
  </si>
  <si>
    <t>5K Donation</t>
  </si>
  <si>
    <t xml:space="preserve">5K </t>
  </si>
  <si>
    <t>icare popsicles</t>
  </si>
  <si>
    <t>spring yoga</t>
  </si>
  <si>
    <t>Invoice 23804161</t>
  </si>
  <si>
    <t>Staff Sports Activity</t>
  </si>
  <si>
    <t>Hip Hop 2018-2019</t>
  </si>
  <si>
    <t>Mad Science 2018-2019</t>
  </si>
  <si>
    <t>Chess 2018-2019</t>
  </si>
  <si>
    <t>Writing Summer Camp 2019</t>
  </si>
  <si>
    <t>Winter Program 1</t>
  </si>
  <si>
    <t>Winter Program 2</t>
  </si>
  <si>
    <t>Winter Program 3</t>
  </si>
  <si>
    <t>Winter Program 4</t>
  </si>
  <si>
    <t>Winter Program 6</t>
  </si>
  <si>
    <t>Winter Program 7</t>
  </si>
  <si>
    <t>Winter Program 8</t>
  </si>
  <si>
    <t>Winter Program 9</t>
  </si>
  <si>
    <t>Winter Program 10</t>
  </si>
  <si>
    <t>Winter Program 11</t>
  </si>
  <si>
    <t>Winter Program 12</t>
  </si>
  <si>
    <t>Winter Program 13</t>
  </si>
  <si>
    <t>Winter Program 14</t>
  </si>
  <si>
    <t>Winter Program 15</t>
  </si>
  <si>
    <t>Spring Program 1</t>
  </si>
  <si>
    <t>Spring Program 2</t>
  </si>
  <si>
    <t>Spring Program 3</t>
  </si>
  <si>
    <t>Spring Program 4</t>
  </si>
  <si>
    <t>Spring Program 5</t>
  </si>
  <si>
    <t>Spring Program 6</t>
  </si>
  <si>
    <t>Spring Program 7</t>
  </si>
  <si>
    <t>Spring Program 8</t>
  </si>
  <si>
    <t>Spring Program 9</t>
  </si>
  <si>
    <t>Spring Program 10</t>
  </si>
  <si>
    <t>Spring Program 11</t>
  </si>
  <si>
    <t>Spring Program 12</t>
  </si>
  <si>
    <t>Spring Program 13</t>
  </si>
  <si>
    <t>Spring Program 14</t>
  </si>
  <si>
    <t>Spring Program 15</t>
  </si>
  <si>
    <t>iCare</t>
  </si>
  <si>
    <t xml:space="preserve">Events </t>
  </si>
  <si>
    <t>Sixth Grade Activity</t>
  </si>
  <si>
    <t>Grants</t>
  </si>
  <si>
    <t xml:space="preserve">Staff Appreciation </t>
  </si>
  <si>
    <t>Principal's Discretionary Fund</t>
  </si>
  <si>
    <t xml:space="preserve">PTA Volunteer Appreciation </t>
  </si>
  <si>
    <t>2019-2020 Budget</t>
  </si>
  <si>
    <t>2019 - 2020 Actuals</t>
  </si>
  <si>
    <t>School Supply Kits</t>
  </si>
  <si>
    <t>Back to School Family Fun Night</t>
  </si>
  <si>
    <t>Sensational Science - Fall</t>
  </si>
  <si>
    <t>Comic Creations - Fall</t>
  </si>
  <si>
    <t>3D Printing - Fall</t>
  </si>
  <si>
    <t>Flag Football - Fall</t>
  </si>
  <si>
    <t>Breakfast for Dinner - Fall</t>
  </si>
  <si>
    <t>Builders - Fall</t>
  </si>
  <si>
    <t>Coding with Fun - Fall</t>
  </si>
  <si>
    <t>Creative Writing - Fall</t>
  </si>
  <si>
    <t>Running - Fall</t>
  </si>
  <si>
    <t>Pottery - Fall</t>
  </si>
  <si>
    <t>Junior Debate - Fall</t>
  </si>
  <si>
    <t>Robotics - Fall</t>
  </si>
  <si>
    <t>US Chess Center</t>
  </si>
  <si>
    <t>Mad Science Of Washington</t>
  </si>
  <si>
    <t>Chess Spring 2018-2019</t>
  </si>
  <si>
    <t>Science Spring 2018 - 2019</t>
  </si>
  <si>
    <t>Wild Apricot</t>
  </si>
  <si>
    <t>Web Services 2018 - 2019</t>
  </si>
  <si>
    <t>Current Account Balance</t>
  </si>
  <si>
    <t>Starting Account Balance</t>
  </si>
  <si>
    <t>Contributions</t>
  </si>
  <si>
    <t>to</t>
  </si>
  <si>
    <t>Classroom Arts Program</t>
  </si>
  <si>
    <t>Stemtree Summer Camp 2019</t>
  </si>
  <si>
    <t>Fall Family Night</t>
  </si>
  <si>
    <t>School Donation  - Marquee</t>
  </si>
  <si>
    <t>Deposit Detail</t>
  </si>
  <si>
    <t>Westbriar PTA</t>
  </si>
  <si>
    <t>PayPal: Membership</t>
  </si>
  <si>
    <t>PayPal: Donations</t>
  </si>
  <si>
    <t>PayPal: School Store</t>
  </si>
  <si>
    <t>PayPal: Acting</t>
  </si>
  <si>
    <t>PayPal: Builders</t>
  </si>
  <si>
    <t>PayPal: Chess</t>
  </si>
  <si>
    <t>PayPal: Comic</t>
  </si>
  <si>
    <t>Creative Drama - Fall</t>
  </si>
  <si>
    <t>PayPal: drama</t>
  </si>
  <si>
    <t>PayPal: Creative Writing</t>
  </si>
  <si>
    <t>PayPal: Creative Writing summer</t>
  </si>
  <si>
    <t>PayPal: debate</t>
  </si>
  <si>
    <t>PayPal: fencing</t>
  </si>
  <si>
    <t>PayPal: flag football</t>
  </si>
  <si>
    <t>PayPal: gourmet chefs</t>
  </si>
  <si>
    <t>PayPal: hiphop</t>
  </si>
  <si>
    <t>Hip hop - Fall</t>
  </si>
  <si>
    <t>PayPal: junior debate</t>
  </si>
  <si>
    <t>PayPal: mad science</t>
  </si>
  <si>
    <t>PayPal: math olympiad</t>
  </si>
  <si>
    <t>PayPal: math team</t>
  </si>
  <si>
    <t>PayPal: mudskipper pottery</t>
  </si>
  <si>
    <t>PayPal: running club</t>
  </si>
  <si>
    <t>PayPal: science olympiad</t>
  </si>
  <si>
    <t>PayPal: sports spectacular</t>
  </si>
  <si>
    <t>PayPal: stem excel 3d</t>
  </si>
  <si>
    <t>PayPal: stemtree coding</t>
  </si>
  <si>
    <t>PayPal: stemtree robotics</t>
  </si>
  <si>
    <t>PayPal: tennis</t>
  </si>
  <si>
    <t>PayPal:tiny chefs</t>
  </si>
  <si>
    <t>PayPal:tysons art</t>
  </si>
  <si>
    <t>PayPal:yoga</t>
  </si>
  <si>
    <t>As of 9/5/2019</t>
  </si>
  <si>
    <t xml:space="preserve">Amazon </t>
  </si>
  <si>
    <t>Amazon Smile</t>
  </si>
  <si>
    <t>Loyalty programs</t>
  </si>
  <si>
    <t>Amazon Associates</t>
  </si>
  <si>
    <t>Interest</t>
  </si>
  <si>
    <t>Bank Fees</t>
  </si>
  <si>
    <t>Check Image Fee</t>
  </si>
  <si>
    <t>Westbriar PTA Elementary</t>
  </si>
  <si>
    <t>Zoe's Kitchen</t>
  </si>
  <si>
    <t>Spirit Wear Proceeds at Open House</t>
  </si>
  <si>
    <t>Cash Back In</t>
  </si>
  <si>
    <t>Portland United Way</t>
  </si>
  <si>
    <t>Cash Back Out</t>
  </si>
  <si>
    <t>Cash Box Out back to School Night</t>
  </si>
  <si>
    <t>Cash Box in Back to School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</si>
</sst>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[$-409]mmm\-yy;@"/>
    <numFmt numFmtId="168" formatCode="m/d/yy;@"/>
    <numFmt numFmtId="169" formatCode="mm/dd/yy;@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2F2F2F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10"/>
      <color rgb="FF2F2F2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ADA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96">
    <xf numFmtId="0" fontId="0" fillId="0" borderId="0" xfId="0"/>
    <xf numFmtId="164" fontId="0" fillId="0" borderId="0" xfId="1" applyNumberFormat="1" applyFont="1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/>
    <xf numFmtId="0" fontId="4" fillId="0" borderId="0" xfId="0" applyFont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6" xfId="0" applyFont="1" applyBorder="1" applyProtection="1">
      <protection locked="0"/>
    </xf>
    <xf numFmtId="166" fontId="2" fillId="2" borderId="5" xfId="0" applyNumberFormat="1" applyFont="1" applyFill="1" applyBorder="1" applyAlignment="1" applyProtection="1">
      <alignment horizontal="center" wrapText="1"/>
      <protection locked="0"/>
    </xf>
    <xf numFmtId="165" fontId="2" fillId="2" borderId="5" xfId="0" applyNumberFormat="1" applyFont="1" applyFill="1" applyBorder="1" applyAlignment="1" applyProtection="1">
      <alignment horizontal="center" wrapText="1"/>
      <protection locked="0"/>
    </xf>
    <xf numFmtId="165" fontId="2" fillId="2" borderId="7" xfId="0" applyNumberFormat="1" applyFont="1" applyFill="1" applyBorder="1" applyAlignment="1" applyProtection="1">
      <alignment horizontal="center" wrapText="1"/>
      <protection locked="0"/>
    </xf>
    <xf numFmtId="164" fontId="5" fillId="0" borderId="0" xfId="1" applyNumberFormat="1" applyFont="1" applyProtection="1">
      <protection locked="0"/>
    </xf>
    <xf numFmtId="0" fontId="5" fillId="0" borderId="0" xfId="0" applyFont="1" applyProtection="1">
      <protection locked="0"/>
    </xf>
    <xf numFmtId="164" fontId="3" fillId="2" borderId="9" xfId="2" applyNumberFormat="1" applyFont="1" applyFill="1" applyBorder="1" applyAlignment="1">
      <alignment horizontal="left" shrinkToFit="1"/>
    </xf>
    <xf numFmtId="164" fontId="3" fillId="2" borderId="10" xfId="2" applyNumberFormat="1" applyFont="1" applyFill="1" applyBorder="1" applyAlignment="1">
      <alignment horizontal="left" shrinkToFit="1"/>
    </xf>
    <xf numFmtId="164" fontId="0" fillId="0" borderId="0" xfId="0" applyNumberFormat="1"/>
    <xf numFmtId="164" fontId="3" fillId="2" borderId="13" xfId="2" applyNumberFormat="1" applyFont="1" applyFill="1" applyBorder="1" applyAlignment="1">
      <alignment horizontal="left" shrinkToFit="1"/>
    </xf>
    <xf numFmtId="0" fontId="6" fillId="0" borderId="0" xfId="0" applyFont="1"/>
    <xf numFmtId="0" fontId="6" fillId="3" borderId="0" xfId="0" applyFont="1" applyFill="1"/>
    <xf numFmtId="164" fontId="3" fillId="2" borderId="16" xfId="2" applyNumberFormat="1" applyFont="1" applyFill="1" applyBorder="1" applyAlignment="1">
      <alignment horizontal="left" shrinkToFit="1"/>
    </xf>
    <xf numFmtId="164" fontId="3" fillId="2" borderId="17" xfId="2" applyNumberFormat="1" applyFont="1" applyFill="1" applyBorder="1" applyAlignment="1">
      <alignment horizontal="left" shrinkToFit="1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2" borderId="22" xfId="2" applyNumberFormat="1" applyFont="1" applyFill="1" applyBorder="1" applyAlignment="1">
      <alignment horizontal="left" shrinkToFit="1"/>
    </xf>
    <xf numFmtId="0" fontId="2" fillId="0" borderId="0" xfId="0" applyFont="1" applyAlignment="1" applyProtection="1">
      <alignment wrapText="1"/>
      <protection locked="0"/>
    </xf>
    <xf numFmtId="167" fontId="0" fillId="0" borderId="0" xfId="0" applyNumberFormat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168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165" fontId="10" fillId="5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5" fontId="5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8" fontId="0" fillId="0" borderId="26" xfId="0" applyNumberFormat="1" applyBorder="1" applyAlignment="1">
      <alignment horizontal="center" vertical="center"/>
    </xf>
    <xf numFmtId="167" fontId="5" fillId="2" borderId="28" xfId="0" applyNumberFormat="1" applyFont="1" applyFill="1" applyBorder="1" applyAlignment="1">
      <alignment horizontal="center" vertical="center" wrapText="1"/>
    </xf>
    <xf numFmtId="167" fontId="5" fillId="2" borderId="29" xfId="0" applyNumberFormat="1" applyFont="1" applyFill="1" applyBorder="1" applyAlignment="1">
      <alignment horizontal="center" vertical="center" wrapText="1"/>
    </xf>
    <xf numFmtId="167" fontId="5" fillId="2" borderId="12" xfId="0" applyNumberFormat="1" applyFont="1" applyFill="1" applyBorder="1" applyAlignment="1">
      <alignment horizontal="center" vertical="center" wrapText="1"/>
    </xf>
    <xf numFmtId="167" fontId="5" fillId="2" borderId="22" xfId="0" applyNumberFormat="1" applyFont="1" applyFill="1" applyBorder="1" applyAlignment="1">
      <alignment horizontal="center" vertical="center" wrapText="1"/>
    </xf>
    <xf numFmtId="165" fontId="5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169" fontId="5" fillId="6" borderId="17" xfId="0" applyNumberFormat="1" applyFont="1" applyFill="1" applyBorder="1" applyAlignment="1">
      <alignment horizontal="center" vertical="center"/>
    </xf>
    <xf numFmtId="14" fontId="5" fillId="6" borderId="16" xfId="0" applyNumberFormat="1" applyFont="1" applyFill="1" applyBorder="1" applyAlignment="1">
      <alignment horizontal="center" vertical="center"/>
    </xf>
    <xf numFmtId="44" fontId="5" fillId="6" borderId="15" xfId="2" applyFill="1" applyBorder="1" applyAlignment="1">
      <alignment horizontal="left" vertical="center"/>
    </xf>
    <xf numFmtId="44" fontId="5" fillId="6" borderId="30" xfId="2" applyFill="1" applyBorder="1" applyAlignment="1">
      <alignment horizontal="left" vertical="center"/>
    </xf>
    <xf numFmtId="167" fontId="5" fillId="6" borderId="31" xfId="0" applyNumberFormat="1" applyFont="1" applyFill="1" applyBorder="1" applyAlignment="1">
      <alignment horizontal="center" vertical="center"/>
    </xf>
    <xf numFmtId="44" fontId="5" fillId="6" borderId="16" xfId="2" applyFill="1" applyBorder="1" applyAlignment="1">
      <alignment horizontal="center" vertical="center"/>
    </xf>
    <xf numFmtId="167" fontId="5" fillId="6" borderId="15" xfId="0" applyNumberFormat="1" applyFont="1" applyFill="1" applyBorder="1" applyAlignment="1">
      <alignment horizontal="center" vertical="center"/>
    </xf>
    <xf numFmtId="167" fontId="5" fillId="6" borderId="16" xfId="0" applyNumberFormat="1" applyFont="1" applyFill="1" applyBorder="1" applyAlignment="1">
      <alignment horizontal="center" vertical="center"/>
    </xf>
    <xf numFmtId="40" fontId="5" fillId="6" borderId="16" xfId="0" applyNumberFormat="1" applyFont="1" applyFill="1" applyBorder="1" applyAlignment="1">
      <alignment horizontal="center" vertical="center"/>
    </xf>
    <xf numFmtId="44" fontId="5" fillId="6" borderId="16" xfId="2" applyFill="1" applyBorder="1" applyAlignment="1">
      <alignment vertical="center"/>
    </xf>
    <xf numFmtId="167" fontId="0" fillId="0" borderId="32" xfId="0" applyNumberFormat="1" applyBorder="1" applyAlignment="1">
      <alignment horizontal="center" vertical="center"/>
    </xf>
    <xf numFmtId="169" fontId="0" fillId="0" borderId="12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44" fontId="0" fillId="0" borderId="33" xfId="2" applyFont="1" applyBorder="1" applyAlignment="1" applyProtection="1">
      <alignment horizontal="right" vertical="center"/>
      <protection locked="0"/>
    </xf>
    <xf numFmtId="4" fontId="0" fillId="0" borderId="32" xfId="2" applyNumberFormat="1" applyFont="1" applyBorder="1" applyAlignment="1">
      <alignment horizontal="right" vertical="center"/>
    </xf>
    <xf numFmtId="167" fontId="5" fillId="6" borderId="32" xfId="0" applyNumberFormat="1" applyFont="1" applyFill="1" applyBorder="1" applyAlignment="1">
      <alignment horizontal="center" vertical="center"/>
    </xf>
    <xf numFmtId="169" fontId="5" fillId="6" borderId="12" xfId="0" applyNumberFormat="1" applyFont="1" applyFill="1" applyBorder="1" applyAlignment="1">
      <alignment horizontal="center" vertical="center"/>
    </xf>
    <xf numFmtId="14" fontId="0" fillId="6" borderId="10" xfId="0" applyNumberForma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4" fontId="1" fillId="6" borderId="10" xfId="2" applyNumberFormat="1" applyFont="1" applyFill="1" applyBorder="1" applyAlignment="1">
      <alignment horizontal="right" vertical="center"/>
    </xf>
    <xf numFmtId="44" fontId="1" fillId="6" borderId="32" xfId="2" applyFont="1" applyFill="1" applyBorder="1" applyAlignment="1">
      <alignment horizontal="left" vertical="center"/>
    </xf>
    <xf numFmtId="167" fontId="0" fillId="6" borderId="33" xfId="0" applyNumberFormat="1" applyFill="1" applyBorder="1" applyAlignment="1">
      <alignment horizontal="center" vertical="center"/>
    </xf>
    <xf numFmtId="44" fontId="1" fillId="6" borderId="10" xfId="2" applyFont="1" applyFill="1" applyBorder="1" applyAlignment="1">
      <alignment horizontal="center" vertical="center"/>
    </xf>
    <xf numFmtId="44" fontId="1" fillId="6" borderId="13" xfId="2" applyFont="1" applyFill="1" applyBorder="1" applyAlignment="1">
      <alignment horizontal="center" vertical="center"/>
    </xf>
    <xf numFmtId="44" fontId="1" fillId="0" borderId="0" xfId="2" applyFont="1" applyAlignment="1" applyProtection="1">
      <alignment horizontal="right" vertical="center"/>
      <protection locked="0"/>
    </xf>
    <xf numFmtId="40" fontId="0" fillId="0" borderId="0" xfId="0" applyNumberFormat="1" applyAlignment="1">
      <alignment horizontal="left" vertical="center" wrapText="1"/>
    </xf>
    <xf numFmtId="168" fontId="0" fillId="0" borderId="24" xfId="0" applyNumberFormat="1" applyBorder="1" applyAlignment="1">
      <alignment horizontal="center" vertical="center"/>
    </xf>
    <xf numFmtId="44" fontId="1" fillId="0" borderId="0" xfId="2" applyFont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 wrapText="1"/>
    </xf>
    <xf numFmtId="40" fontId="0" fillId="0" borderId="0" xfId="0" applyNumberFormat="1" applyAlignment="1">
      <alignment horizontal="right" vertical="center"/>
    </xf>
    <xf numFmtId="165" fontId="5" fillId="0" borderId="0" xfId="0" applyNumberFormat="1" applyFont="1" applyAlignment="1">
      <alignment horizontal="left" vertical="center" wrapText="1"/>
    </xf>
    <xf numFmtId="167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68" fontId="5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/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8" fontId="0" fillId="0" borderId="0" xfId="0" applyNumberFormat="1"/>
    <xf numFmtId="40" fontId="5" fillId="0" borderId="13" xfId="0" applyNumberFormat="1" applyFont="1" applyBorder="1" applyAlignment="1" applyProtection="1">
      <alignment horizontal="center" vertical="center" wrapText="1"/>
      <protection locked="0"/>
    </xf>
    <xf numFmtId="14" fontId="0" fillId="0" borderId="13" xfId="0" applyNumberFormat="1" applyBorder="1"/>
    <xf numFmtId="40" fontId="5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wrapText="1"/>
    </xf>
    <xf numFmtId="44" fontId="0" fillId="0" borderId="13" xfId="2" applyFont="1" applyBorder="1" applyAlignment="1">
      <alignment wrapText="1"/>
    </xf>
    <xf numFmtId="0" fontId="2" fillId="0" borderId="37" xfId="0" applyFont="1" applyBorder="1" applyProtection="1">
      <protection locked="0"/>
    </xf>
    <xf numFmtId="0" fontId="8" fillId="0" borderId="37" xfId="0" applyFont="1" applyBorder="1" applyProtection="1">
      <protection locked="0"/>
    </xf>
    <xf numFmtId="164" fontId="12" fillId="0" borderId="4" xfId="1" applyNumberFormat="1" applyFont="1" applyBorder="1" applyAlignment="1">
      <alignment horizontal="center"/>
    </xf>
    <xf numFmtId="4" fontId="5" fillId="6" borderId="32" xfId="2" applyNumberFormat="1" applyFill="1" applyBorder="1" applyAlignment="1">
      <alignment horizontal="center" vertical="center"/>
    </xf>
    <xf numFmtId="44" fontId="1" fillId="6" borderId="13" xfId="2" applyFont="1" applyFill="1" applyBorder="1" applyAlignment="1">
      <alignment horizontal="left" vertical="center"/>
    </xf>
    <xf numFmtId="44" fontId="5" fillId="0" borderId="13" xfId="2" applyBorder="1" applyAlignment="1">
      <alignment wrapText="1"/>
    </xf>
    <xf numFmtId="44" fontId="0" fillId="0" borderId="13" xfId="2" applyFont="1" applyBorder="1" applyAlignment="1">
      <alignment vertical="center"/>
    </xf>
    <xf numFmtId="44" fontId="0" fillId="0" borderId="0" xfId="2" applyFont="1" applyAlignment="1">
      <alignment horizontal="center" vertical="center"/>
    </xf>
    <xf numFmtId="39" fontId="0" fillId="0" borderId="10" xfId="2" applyNumberFormat="1" applyFont="1" applyBorder="1" applyAlignment="1">
      <alignment horizontal="right" vertical="center"/>
    </xf>
    <xf numFmtId="167" fontId="0" fillId="6" borderId="18" xfId="0" quotePrefix="1" applyNumberFormat="1" applyFill="1" applyBorder="1" applyAlignment="1">
      <alignment horizontal="center" vertical="center"/>
    </xf>
    <xf numFmtId="44" fontId="0" fillId="0" borderId="0" xfId="0" applyNumberFormat="1" applyAlignment="1">
      <alignment horizontal="left" vertical="center" wrapText="1"/>
    </xf>
    <xf numFmtId="44" fontId="13" fillId="0" borderId="0" xfId="2" applyFont="1"/>
    <xf numFmtId="0" fontId="4" fillId="9" borderId="5" xfId="0" applyFont="1" applyFill="1" applyBorder="1" applyAlignment="1" applyProtection="1">
      <alignment horizontal="center" vertical="center" wrapText="1"/>
      <protection locked="0"/>
    </xf>
    <xf numFmtId="0" fontId="0" fillId="9" borderId="11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4" fillId="8" borderId="14" xfId="0" applyFont="1" applyFill="1" applyBorder="1" applyAlignment="1" applyProtection="1">
      <alignment horizontal="center" vertical="center" wrapText="1"/>
      <protection locked="0"/>
    </xf>
    <xf numFmtId="0" fontId="0" fillId="8" borderId="14" xfId="0" applyFill="1" applyBorder="1" applyAlignment="1">
      <alignment horizontal="center" vertical="center" wrapText="1"/>
    </xf>
    <xf numFmtId="0" fontId="4" fillId="8" borderId="11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wrapText="1"/>
      <protection locked="0"/>
    </xf>
    <xf numFmtId="0" fontId="2" fillId="0" borderId="46" xfId="0" applyFont="1" applyBorder="1" applyAlignment="1" applyProtection="1">
      <alignment horizontal="center" wrapText="1"/>
      <protection locked="0"/>
    </xf>
    <xf numFmtId="0" fontId="0" fillId="0" borderId="2" xfId="0" applyBorder="1"/>
    <xf numFmtId="0" fontId="2" fillId="0" borderId="47" xfId="0" applyFont="1" applyBorder="1" applyProtection="1">
      <protection locked="0"/>
    </xf>
    <xf numFmtId="0" fontId="2" fillId="0" borderId="48" xfId="0" applyFont="1" applyBorder="1" applyProtection="1">
      <protection locked="0"/>
    </xf>
    <xf numFmtId="0" fontId="2" fillId="0" borderId="49" xfId="0" applyFont="1" applyBorder="1" applyProtection="1">
      <protection locked="0"/>
    </xf>
    <xf numFmtId="164" fontId="3" fillId="2" borderId="35" xfId="2" applyNumberFormat="1" applyFont="1" applyFill="1" applyBorder="1" applyAlignment="1">
      <alignment horizontal="left" shrinkToFit="1"/>
    </xf>
    <xf numFmtId="164" fontId="3" fillId="2" borderId="36" xfId="2" applyNumberFormat="1" applyFont="1" applyFill="1" applyBorder="1" applyAlignment="1">
      <alignment horizontal="left" shrinkToFit="1"/>
    </xf>
    <xf numFmtId="164" fontId="3" fillId="2" borderId="37" xfId="2" applyNumberFormat="1" applyFont="1" applyFill="1" applyBorder="1" applyAlignment="1">
      <alignment horizontal="left" shrinkToFit="1"/>
    </xf>
    <xf numFmtId="164" fontId="3" fillId="2" borderId="38" xfId="2" applyNumberFormat="1" applyFont="1" applyFill="1" applyBorder="1" applyAlignment="1">
      <alignment horizontal="left" shrinkToFit="1"/>
    </xf>
    <xf numFmtId="164" fontId="3" fillId="2" borderId="50" xfId="2" applyNumberFormat="1" applyFont="1" applyFill="1" applyBorder="1" applyAlignment="1">
      <alignment horizontal="left" shrinkToFit="1"/>
    </xf>
    <xf numFmtId="164" fontId="3" fillId="2" borderId="40" xfId="2" applyNumberFormat="1" applyFont="1" applyFill="1" applyBorder="1" applyAlignment="1">
      <alignment horizontal="left" shrinkToFit="1"/>
    </xf>
    <xf numFmtId="164" fontId="3" fillId="2" borderId="44" xfId="2" applyNumberFormat="1" applyFont="1" applyFill="1" applyBorder="1" applyAlignment="1">
      <alignment horizontal="left" shrinkToFit="1"/>
    </xf>
    <xf numFmtId="164" fontId="3" fillId="2" borderId="28" xfId="2" applyNumberFormat="1" applyFont="1" applyFill="1" applyBorder="1" applyAlignment="1">
      <alignment horizontal="left" shrinkToFit="1"/>
    </xf>
    <xf numFmtId="165" fontId="2" fillId="2" borderId="6" xfId="0" applyNumberFormat="1" applyFont="1" applyFill="1" applyBorder="1" applyAlignment="1" applyProtection="1">
      <alignment horizontal="center" wrapText="1"/>
      <protection locked="0"/>
    </xf>
    <xf numFmtId="164" fontId="3" fillId="2" borderId="51" xfId="2" applyNumberFormat="1" applyFont="1" applyFill="1" applyBorder="1" applyAlignment="1">
      <alignment horizontal="left" shrinkToFit="1"/>
    </xf>
    <xf numFmtId="164" fontId="3" fillId="2" borderId="11" xfId="2" applyNumberFormat="1" applyFont="1" applyFill="1" applyBorder="1" applyAlignment="1">
      <alignment horizontal="left" shrinkToFit="1"/>
    </xf>
    <xf numFmtId="164" fontId="2" fillId="2" borderId="14" xfId="2" applyNumberFormat="1" applyFont="1" applyFill="1" applyBorder="1" applyAlignment="1">
      <alignment horizontal="left" shrinkToFit="1"/>
    </xf>
    <xf numFmtId="164" fontId="3" fillId="2" borderId="52" xfId="2" applyNumberFormat="1" applyFont="1" applyFill="1" applyBorder="1" applyAlignment="1">
      <alignment horizontal="left" shrinkToFit="1"/>
    </xf>
    <xf numFmtId="0" fontId="5" fillId="9" borderId="11" xfId="0" applyFont="1" applyFill="1" applyBorder="1" applyAlignment="1" applyProtection="1">
      <alignment horizontal="center" vertical="center" wrapText="1"/>
      <protection locked="0"/>
    </xf>
    <xf numFmtId="0" fontId="5" fillId="8" borderId="1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164" fontId="3" fillId="2" borderId="5" xfId="2" applyNumberFormat="1" applyFont="1" applyFill="1" applyBorder="1" applyAlignment="1">
      <alignment horizontal="left" shrinkToFit="1"/>
    </xf>
    <xf numFmtId="164" fontId="2" fillId="2" borderId="11" xfId="2" applyNumberFormat="1" applyFont="1" applyFill="1" applyBorder="1" applyAlignment="1">
      <alignment horizontal="left" shrinkToFit="1"/>
    </xf>
    <xf numFmtId="0" fontId="5" fillId="8" borderId="45" xfId="0" applyFont="1" applyFill="1" applyBorder="1" applyAlignment="1" applyProtection="1">
      <alignment horizontal="center" vertical="center" wrapText="1"/>
      <protection locked="0"/>
    </xf>
    <xf numFmtId="0" fontId="5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6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Protection="1">
      <protection locked="0"/>
    </xf>
    <xf numFmtId="0" fontId="8" fillId="0" borderId="50" xfId="0" applyFont="1" applyBorder="1" applyProtection="1">
      <protection locked="0"/>
    </xf>
    <xf numFmtId="164" fontId="3" fillId="2" borderId="39" xfId="2" applyNumberFormat="1" applyFont="1" applyFill="1" applyBorder="1" applyAlignment="1">
      <alignment horizontal="left" shrinkToFit="1"/>
    </xf>
    <xf numFmtId="0" fontId="5" fillId="9" borderId="11" xfId="0" applyFont="1" applyFill="1" applyBorder="1" applyAlignment="1">
      <alignment horizontal="center" vertical="center" wrapText="1"/>
    </xf>
    <xf numFmtId="164" fontId="3" fillId="2" borderId="42" xfId="2" applyNumberFormat="1" applyFont="1" applyFill="1" applyBorder="1" applyAlignment="1">
      <alignment horizontal="left" shrinkToFit="1"/>
    </xf>
    <xf numFmtId="164" fontId="3" fillId="2" borderId="43" xfId="2" applyNumberFormat="1" applyFont="1" applyFill="1" applyBorder="1" applyAlignment="1">
      <alignment horizontal="left" shrinkToFit="1"/>
    </xf>
    <xf numFmtId="164" fontId="3" fillId="2" borderId="18" xfId="2" applyNumberFormat="1" applyFont="1" applyFill="1" applyBorder="1" applyAlignment="1">
      <alignment horizontal="left" shrinkToFit="1"/>
    </xf>
    <xf numFmtId="164" fontId="3" fillId="2" borderId="8" xfId="2" applyNumberFormat="1" applyFont="1" applyFill="1" applyBorder="1" applyAlignment="1">
      <alignment horizontal="left" shrinkToFit="1"/>
    </xf>
    <xf numFmtId="164" fontId="3" fillId="2" borderId="12" xfId="2" applyNumberFormat="1" applyFont="1" applyFill="1" applyBorder="1" applyAlignment="1">
      <alignment horizontal="left" shrinkToFit="1"/>
    </xf>
    <xf numFmtId="164" fontId="3" fillId="2" borderId="19" xfId="2" applyNumberFormat="1" applyFont="1" applyFill="1" applyBorder="1" applyAlignment="1">
      <alignment horizontal="left" shrinkToFit="1"/>
    </xf>
    <xf numFmtId="0" fontId="8" fillId="0" borderId="48" xfId="0" applyFont="1" applyBorder="1" applyProtection="1">
      <protection locked="0"/>
    </xf>
    <xf numFmtId="0" fontId="8" fillId="0" borderId="49" xfId="0" applyFont="1" applyBorder="1" applyProtection="1">
      <protection locked="0"/>
    </xf>
    <xf numFmtId="0" fontId="2" fillId="0" borderId="55" xfId="0" applyFont="1" applyBorder="1" applyProtection="1">
      <protection locked="0"/>
    </xf>
    <xf numFmtId="0" fontId="8" fillId="0" borderId="55" xfId="0" applyFont="1" applyBorder="1" applyProtection="1">
      <protection locked="0"/>
    </xf>
    <xf numFmtId="164" fontId="3" fillId="2" borderId="57" xfId="2" applyNumberFormat="1" applyFont="1" applyFill="1" applyBorder="1" applyAlignment="1">
      <alignment horizontal="left" shrinkToFit="1"/>
    </xf>
    <xf numFmtId="0" fontId="2" fillId="0" borderId="58" xfId="0" applyFont="1" applyBorder="1" applyProtection="1">
      <protection locked="0"/>
    </xf>
    <xf numFmtId="0" fontId="2" fillId="0" borderId="48" xfId="0" applyFont="1" applyBorder="1" applyAlignment="1" applyProtection="1">
      <alignment horizontal="left"/>
      <protection locked="0"/>
    </xf>
    <xf numFmtId="0" fontId="0" fillId="8" borderId="6" xfId="0" applyFill="1" applyBorder="1" applyAlignment="1">
      <alignment horizontal="center" vertical="center" wrapText="1"/>
    </xf>
    <xf numFmtId="0" fontId="0" fillId="8" borderId="59" xfId="0" applyFill="1" applyBorder="1" applyAlignment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5" fillId="9" borderId="45" xfId="0" applyFont="1" applyFill="1" applyBorder="1" applyAlignment="1">
      <alignment horizontal="center" vertical="center" wrapText="1"/>
    </xf>
    <xf numFmtId="0" fontId="0" fillId="9" borderId="59" xfId="0" applyFill="1" applyBorder="1" applyAlignment="1">
      <alignment horizontal="center" vertical="center" wrapText="1"/>
    </xf>
    <xf numFmtId="0" fontId="2" fillId="0" borderId="54" xfId="0" applyFont="1" applyBorder="1" applyProtection="1">
      <protection locked="0"/>
    </xf>
    <xf numFmtId="0" fontId="2" fillId="0" borderId="55" xfId="0" applyFont="1" applyBorder="1" applyAlignment="1" applyProtection="1">
      <alignment horizontal="left"/>
      <protection locked="0"/>
    </xf>
    <xf numFmtId="0" fontId="2" fillId="0" borderId="56" xfId="0" applyFont="1" applyBorder="1" applyProtection="1">
      <protection locked="0"/>
    </xf>
    <xf numFmtId="0" fontId="5" fillId="6" borderId="20" xfId="0" applyFont="1" applyFill="1" applyBorder="1" applyAlignment="1">
      <alignment horizontal="center" vertical="center"/>
    </xf>
    <xf numFmtId="4" fontId="5" fillId="6" borderId="20" xfId="2" applyNumberFormat="1" applyFill="1" applyBorder="1" applyAlignment="1">
      <alignment horizontal="right" vertical="center"/>
    </xf>
    <xf numFmtId="4" fontId="5" fillId="6" borderId="41" xfId="2" applyNumberFormat="1" applyFill="1" applyBorder="1" applyAlignment="1">
      <alignment horizontal="right" vertical="center"/>
    </xf>
    <xf numFmtId="167" fontId="0" fillId="10" borderId="32" xfId="0" applyNumberFormat="1" applyFill="1" applyBorder="1" applyAlignment="1">
      <alignment horizontal="center" vertical="center"/>
    </xf>
    <xf numFmtId="0" fontId="5" fillId="10" borderId="33" xfId="0" applyFont="1" applyFill="1" applyBorder="1" applyAlignment="1">
      <alignment horizontal="center" vertical="center" wrapText="1"/>
    </xf>
    <xf numFmtId="169" fontId="0" fillId="10" borderId="12" xfId="0" applyNumberFormat="1" applyFill="1" applyBorder="1" applyAlignment="1">
      <alignment horizontal="center" vertical="center"/>
    </xf>
    <xf numFmtId="14" fontId="0" fillId="10" borderId="32" xfId="0" applyNumberFormat="1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4" fontId="0" fillId="10" borderId="13" xfId="2" applyNumberFormat="1" applyFont="1" applyFill="1" applyBorder="1" applyAlignment="1">
      <alignment horizontal="right" vertical="center"/>
    </xf>
    <xf numFmtId="39" fontId="0" fillId="10" borderId="13" xfId="2" applyNumberFormat="1" applyFont="1" applyFill="1" applyBorder="1" applyAlignment="1">
      <alignment horizontal="right" vertical="center"/>
    </xf>
    <xf numFmtId="40" fontId="0" fillId="10" borderId="18" xfId="0" applyNumberFormat="1" applyFill="1" applyBorder="1" applyAlignment="1">
      <alignment horizontal="center" vertical="center"/>
    </xf>
    <xf numFmtId="0" fontId="0" fillId="10" borderId="13" xfId="0" applyFill="1" applyBorder="1" applyAlignment="1">
      <alignment horizontal="left" vertical="center" wrapText="1"/>
    </xf>
    <xf numFmtId="165" fontId="0" fillId="10" borderId="32" xfId="0" applyNumberFormat="1" applyFill="1" applyBorder="1" applyAlignment="1" applyProtection="1">
      <alignment horizontal="left" vertical="center" wrapText="1"/>
      <protection locked="0"/>
    </xf>
    <xf numFmtId="44" fontId="0" fillId="10" borderId="33" xfId="2" applyFont="1" applyFill="1" applyBorder="1" applyAlignment="1" applyProtection="1">
      <alignment horizontal="right" vertical="center"/>
      <protection locked="0"/>
    </xf>
    <xf numFmtId="167" fontId="0" fillId="10" borderId="34" xfId="0" applyNumberFormat="1" applyFill="1" applyBorder="1" applyAlignment="1">
      <alignment horizontal="center" vertical="center"/>
    </xf>
    <xf numFmtId="167" fontId="0" fillId="10" borderId="13" xfId="0" applyNumberFormat="1" applyFill="1" applyBorder="1" applyAlignment="1">
      <alignment horizontal="center" vertical="center"/>
    </xf>
    <xf numFmtId="44" fontId="0" fillId="10" borderId="13" xfId="2" applyFont="1" applyFill="1" applyBorder="1" applyAlignment="1">
      <alignment vertical="center"/>
    </xf>
    <xf numFmtId="0" fontId="0" fillId="10" borderId="0" xfId="0" applyFill="1" applyAlignment="1">
      <alignment vertical="center"/>
    </xf>
    <xf numFmtId="14" fontId="0" fillId="10" borderId="10" xfId="0" applyNumberForma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4" fontId="0" fillId="10" borderId="32" xfId="2" applyNumberFormat="1" applyFont="1" applyFill="1" applyBorder="1" applyAlignment="1">
      <alignment horizontal="right" vertical="center"/>
    </xf>
    <xf numFmtId="39" fontId="0" fillId="10" borderId="10" xfId="2" applyNumberFormat="1" applyFont="1" applyFill="1" applyBorder="1" applyAlignment="1">
      <alignment horizontal="right" vertical="center"/>
    </xf>
    <xf numFmtId="0" fontId="5" fillId="0" borderId="33" xfId="0" applyFont="1" applyBorder="1" applyAlignment="1">
      <alignment horizontal="center" vertical="center" wrapText="1"/>
    </xf>
    <xf numFmtId="40" fontId="0" fillId="0" borderId="18" xfId="0" applyNumberFormat="1" applyBorder="1" applyAlignment="1">
      <alignment horizontal="center" vertical="center"/>
    </xf>
    <xf numFmtId="165" fontId="0" fillId="0" borderId="32" xfId="0" applyNumberFormat="1" applyBorder="1" applyAlignment="1" applyProtection="1">
      <alignment horizontal="left" vertical="center" wrapText="1"/>
      <protection locked="0"/>
    </xf>
    <xf numFmtId="167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5" fillId="9" borderId="2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32" xfId="0" applyNumberFormat="1" applyBorder="1" applyAlignment="1" applyProtection="1">
      <alignment horizontal="center" vertical="center" wrapText="1"/>
      <protection locked="0"/>
    </xf>
    <xf numFmtId="166" fontId="2" fillId="2" borderId="7" xfId="0" applyNumberFormat="1" applyFont="1" applyFill="1" applyBorder="1" applyAlignment="1" applyProtection="1">
      <alignment horizontal="center" wrapText="1"/>
      <protection locked="0"/>
    </xf>
    <xf numFmtId="164" fontId="3" fillId="2" borderId="60" xfId="2" applyNumberFormat="1" applyFont="1" applyFill="1" applyBorder="1" applyAlignment="1">
      <alignment horizontal="left" shrinkToFit="1"/>
    </xf>
    <xf numFmtId="164" fontId="3" fillId="0" borderId="0" xfId="1" applyNumberFormat="1" applyFont="1"/>
    <xf numFmtId="0" fontId="3" fillId="0" borderId="2" xfId="0" applyFont="1" applyBorder="1"/>
    <xf numFmtId="164" fontId="2" fillId="0" borderId="6" xfId="1" applyNumberFormat="1" applyFont="1" applyBorder="1" applyAlignment="1">
      <alignment horizontal="center"/>
    </xf>
    <xf numFmtId="164" fontId="2" fillId="0" borderId="23" xfId="1" applyNumberFormat="1" applyFont="1" applyBorder="1" applyAlignment="1">
      <alignment horizontal="center"/>
    </xf>
    <xf numFmtId="0" fontId="0" fillId="8" borderId="45" xfId="0" applyFill="1" applyBorder="1" applyAlignment="1">
      <alignment horizontal="center" vertical="center" wrapText="1"/>
    </xf>
    <xf numFmtId="0" fontId="2" fillId="0" borderId="49" xfId="0" applyFont="1" applyBorder="1" applyAlignment="1" applyProtection="1">
      <alignment horizontal="left"/>
      <protection locked="0"/>
    </xf>
    <xf numFmtId="0" fontId="2" fillId="8" borderId="47" xfId="0" applyFont="1" applyFill="1" applyBorder="1" applyProtection="1">
      <protection locked="0"/>
    </xf>
    <xf numFmtId="0" fontId="2" fillId="8" borderId="48" xfId="0" applyFont="1" applyFill="1" applyBorder="1" applyProtection="1">
      <protection locked="0"/>
    </xf>
    <xf numFmtId="0" fontId="2" fillId="8" borderId="48" xfId="0" applyFont="1" applyFill="1" applyBorder="1" applyAlignment="1" applyProtection="1">
      <alignment horizontal="left"/>
      <protection locked="0"/>
    </xf>
    <xf numFmtId="0" fontId="2" fillId="9" borderId="54" xfId="0" applyFont="1" applyFill="1" applyBorder="1" applyProtection="1">
      <protection locked="0"/>
    </xf>
    <xf numFmtId="0" fontId="2" fillId="9" borderId="55" xfId="0" applyFont="1" applyFill="1" applyBorder="1" applyProtection="1">
      <protection locked="0"/>
    </xf>
    <xf numFmtId="0" fontId="8" fillId="9" borderId="55" xfId="0" applyFont="1" applyFill="1" applyBorder="1" applyProtection="1">
      <protection locked="0"/>
    </xf>
    <xf numFmtId="0" fontId="2" fillId="9" borderId="55" xfId="0" applyFont="1" applyFill="1" applyBorder="1" applyAlignment="1" applyProtection="1">
      <alignment horizontal="left"/>
      <protection locked="0"/>
    </xf>
    <xf numFmtId="0" fontId="2" fillId="9" borderId="56" xfId="0" applyFont="1" applyFill="1" applyBorder="1" applyProtection="1">
      <protection locked="0"/>
    </xf>
    <xf numFmtId="0" fontId="2" fillId="8" borderId="58" xfId="0" applyFont="1" applyFill="1" applyBorder="1" applyProtection="1">
      <protection locked="0"/>
    </xf>
    <xf numFmtId="0" fontId="2" fillId="9" borderId="47" xfId="0" applyFont="1" applyFill="1" applyBorder="1" applyProtection="1">
      <protection locked="0"/>
    </xf>
    <xf numFmtId="0" fontId="2" fillId="9" borderId="48" xfId="0" applyFont="1" applyFill="1" applyBorder="1" applyProtection="1">
      <protection locked="0"/>
    </xf>
    <xf numFmtId="0" fontId="8" fillId="9" borderId="48" xfId="0" applyFont="1" applyFill="1" applyBorder="1" applyProtection="1">
      <protection locked="0"/>
    </xf>
    <xf numFmtId="0" fontId="8" fillId="9" borderId="53" xfId="0" applyFont="1" applyFill="1" applyBorder="1" applyProtection="1">
      <protection locked="0"/>
    </xf>
    <xf numFmtId="0" fontId="2" fillId="9" borderId="35" xfId="0" applyFont="1" applyFill="1" applyBorder="1" applyProtection="1">
      <protection locked="0"/>
    </xf>
    <xf numFmtId="0" fontId="2" fillId="9" borderId="37" xfId="0" applyFont="1" applyFill="1" applyBorder="1" applyProtection="1">
      <protection locked="0"/>
    </xf>
    <xf numFmtId="0" fontId="8" fillId="9" borderId="37" xfId="0" applyFont="1" applyFill="1" applyBorder="1" applyProtection="1">
      <protection locked="0"/>
    </xf>
    <xf numFmtId="0" fontId="8" fillId="9" borderId="50" xfId="0" applyFont="1" applyFill="1" applyBorder="1" applyProtection="1">
      <protection locked="0"/>
    </xf>
    <xf numFmtId="164" fontId="3" fillId="0" borderId="0" xfId="0" applyNumberFormat="1" applyFont="1" applyAlignment="1">
      <alignment horizontal="center"/>
    </xf>
    <xf numFmtId="0" fontId="0" fillId="0" borderId="33" xfId="0" applyBorder="1" applyAlignment="1">
      <alignment horizontal="center" vertical="center" wrapText="1"/>
    </xf>
    <xf numFmtId="167" fontId="5" fillId="11" borderId="30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44" fontId="0" fillId="0" borderId="24" xfId="2" applyFont="1" applyBorder="1" applyAlignment="1" applyProtection="1">
      <alignment horizontal="right" vertical="center"/>
      <protection locked="0"/>
    </xf>
    <xf numFmtId="167" fontId="0" fillId="0" borderId="0" xfId="0" applyNumberFormat="1" applyBorder="1" applyAlignment="1">
      <alignment horizontal="center" vertical="center"/>
    </xf>
    <xf numFmtId="169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2" applyNumberFormat="1" applyFont="1" applyBorder="1" applyAlignment="1">
      <alignment horizontal="right" vertical="center"/>
    </xf>
    <xf numFmtId="39" fontId="0" fillId="0" borderId="0" xfId="2" applyNumberFormat="1" applyFont="1" applyBorder="1" applyAlignment="1">
      <alignment horizontal="right" vertical="center"/>
    </xf>
    <xf numFmtId="4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65" fontId="0" fillId="0" borderId="0" xfId="0" applyNumberFormat="1" applyBorder="1" applyAlignment="1" applyProtection="1">
      <alignment horizontal="center" vertical="center" wrapText="1"/>
      <protection locked="0"/>
    </xf>
    <xf numFmtId="44" fontId="0" fillId="0" borderId="0" xfId="2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40" fontId="0" fillId="0" borderId="34" xfId="0" applyNumberFormat="1" applyBorder="1" applyAlignment="1">
      <alignment horizontal="center" vertical="center"/>
    </xf>
    <xf numFmtId="165" fontId="0" fillId="0" borderId="34" xfId="0" applyNumberFormat="1" applyBorder="1" applyAlignment="1" applyProtection="1">
      <alignment horizontal="center" vertical="center" wrapText="1"/>
      <protection locked="0"/>
    </xf>
    <xf numFmtId="167" fontId="0" fillId="0" borderId="10" xfId="0" applyNumberFormat="1" applyBorder="1" applyAlignment="1">
      <alignment horizontal="center" vertical="center"/>
    </xf>
    <xf numFmtId="44" fontId="0" fillId="0" borderId="32" xfId="2" applyFont="1" applyBorder="1" applyAlignment="1">
      <alignment vertical="center"/>
    </xf>
    <xf numFmtId="44" fontId="0" fillId="0" borderId="33" xfId="0" applyNumberFormat="1" applyBorder="1" applyAlignment="1">
      <alignment horizontal="center" vertical="center" wrapText="1"/>
    </xf>
    <xf numFmtId="164" fontId="3" fillId="2" borderId="61" xfId="2" applyNumberFormat="1" applyFont="1" applyFill="1" applyBorder="1" applyAlignment="1">
      <alignment horizontal="left" shrinkToFit="1"/>
    </xf>
    <xf numFmtId="164" fontId="3" fillId="2" borderId="20" xfId="2" applyNumberFormat="1" applyFont="1" applyFill="1" applyBorder="1" applyAlignment="1">
      <alignment horizontal="left" shrinkToFit="1"/>
    </xf>
    <xf numFmtId="164" fontId="3" fillId="2" borderId="41" xfId="2" applyNumberFormat="1" applyFont="1" applyFill="1" applyBorder="1" applyAlignment="1">
      <alignment horizontal="left" shrinkToFit="1"/>
    </xf>
    <xf numFmtId="0" fontId="2" fillId="8" borderId="35" xfId="0" applyFont="1" applyFill="1" applyBorder="1" applyProtection="1">
      <protection locked="0"/>
    </xf>
    <xf numFmtId="0" fontId="2" fillId="8" borderId="37" xfId="0" applyFont="1" applyFill="1" applyBorder="1" applyProtection="1">
      <protection locked="0"/>
    </xf>
    <xf numFmtId="0" fontId="8" fillId="8" borderId="37" xfId="0" applyFont="1" applyFill="1" applyBorder="1" applyProtection="1">
      <protection locked="0"/>
    </xf>
    <xf numFmtId="0" fontId="2" fillId="8" borderId="50" xfId="0" applyFont="1" applyFill="1" applyBorder="1" applyProtection="1">
      <protection locked="0"/>
    </xf>
    <xf numFmtId="0" fontId="5" fillId="12" borderId="13" xfId="0" applyFont="1" applyFill="1" applyBorder="1" applyAlignment="1">
      <alignment horizontal="center" vertical="center" wrapText="1"/>
    </xf>
    <xf numFmtId="44" fontId="1" fillId="12" borderId="13" xfId="2" applyFont="1" applyFill="1" applyBorder="1" applyAlignment="1">
      <alignment horizontal="left" vertical="center"/>
    </xf>
    <xf numFmtId="0" fontId="5" fillId="12" borderId="25" xfId="0" applyFont="1" applyFill="1" applyBorder="1" applyAlignment="1">
      <alignment horizontal="center" vertical="center" wrapText="1"/>
    </xf>
    <xf numFmtId="44" fontId="1" fillId="12" borderId="22" xfId="2" applyFont="1" applyFill="1" applyBorder="1" applyAlignment="1">
      <alignment horizontal="left" vertical="center"/>
    </xf>
    <xf numFmtId="0" fontId="5" fillId="12" borderId="10" xfId="0" applyFont="1" applyFill="1" applyBorder="1" applyAlignment="1">
      <alignment horizontal="center" vertical="center" wrapText="1"/>
    </xf>
    <xf numFmtId="44" fontId="5" fillId="12" borderId="27" xfId="2" applyFill="1" applyBorder="1" applyAlignment="1">
      <alignment horizontal="left" vertical="center"/>
    </xf>
    <xf numFmtId="0" fontId="8" fillId="0" borderId="39" xfId="0" applyFont="1" applyBorder="1" applyProtection="1">
      <protection locked="0"/>
    </xf>
    <xf numFmtId="0" fontId="5" fillId="9" borderId="57" xfId="0" applyFont="1" applyFill="1" applyBorder="1" applyAlignment="1">
      <alignment horizontal="center" vertical="center" wrapText="1"/>
    </xf>
    <xf numFmtId="164" fontId="3" fillId="2" borderId="62" xfId="2" applyNumberFormat="1" applyFont="1" applyFill="1" applyBorder="1" applyAlignment="1">
      <alignment horizontal="left" shrinkToFit="1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0" fillId="9" borderId="43" xfId="0" applyFill="1" applyBorder="1" applyAlignment="1">
      <alignment horizontal="center" vertical="center" wrapText="1"/>
    </xf>
    <xf numFmtId="164" fontId="2" fillId="2" borderId="21" xfId="2" applyNumberFormat="1" applyFont="1" applyFill="1" applyBorder="1" applyAlignment="1">
      <alignment horizontal="left" shrinkToFit="1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8" borderId="10" xfId="0" applyFont="1" applyFill="1" applyBorder="1" applyAlignment="1">
      <alignment wrapText="1"/>
    </xf>
    <xf numFmtId="0" fontId="2" fillId="0" borderId="60" xfId="0" applyFont="1" applyBorder="1" applyProtection="1">
      <protection locked="0"/>
    </xf>
    <xf numFmtId="164" fontId="3" fillId="2" borderId="63" xfId="2" applyNumberFormat="1" applyFont="1" applyFill="1" applyBorder="1" applyAlignment="1">
      <alignment horizontal="left" shrinkToFit="1"/>
    </xf>
    <xf numFmtId="0" fontId="5" fillId="4" borderId="64" xfId="0" applyFont="1" applyFill="1" applyBorder="1" applyAlignment="1" applyProtection="1">
      <alignment vertical="center"/>
      <protection locked="0"/>
    </xf>
    <xf numFmtId="164" fontId="5" fillId="4" borderId="65" xfId="2" applyNumberFormat="1" applyFill="1" applyBorder="1" applyAlignment="1" applyProtection="1">
      <alignment horizontal="center" vertical="center" wrapText="1"/>
      <protection locked="0"/>
    </xf>
    <xf numFmtId="165" fontId="3" fillId="0" borderId="65" xfId="0" applyNumberFormat="1" applyFont="1" applyBorder="1"/>
    <xf numFmtId="0" fontId="0" fillId="0" borderId="66" xfId="0" applyBorder="1"/>
    <xf numFmtId="44" fontId="3" fillId="0" borderId="0" xfId="0" applyNumberFormat="1" applyFont="1"/>
    <xf numFmtId="44" fontId="4" fillId="0" borderId="7" xfId="2" applyFont="1" applyBorder="1" applyAlignment="1" applyProtection="1">
      <protection locked="0"/>
    </xf>
    <xf numFmtId="0" fontId="3" fillId="0" borderId="0" xfId="0" applyFont="1" applyAlignment="1"/>
    <xf numFmtId="0" fontId="0" fillId="0" borderId="0" xfId="0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vertical="center"/>
      <protection locked="0"/>
    </xf>
    <xf numFmtId="164" fontId="5" fillId="0" borderId="0" xfId="2" applyNumberFormat="1" applyFill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165" fontId="3" fillId="0" borderId="0" xfId="0" applyNumberFormat="1" applyFont="1" applyFill="1"/>
    <xf numFmtId="44" fontId="4" fillId="0" borderId="4" xfId="2" applyFont="1" applyBorder="1" applyAlignment="1" applyProtection="1">
      <protection locked="0"/>
    </xf>
    <xf numFmtId="0" fontId="4" fillId="8" borderId="13" xfId="0" applyFont="1" applyFill="1" applyBorder="1" applyAlignment="1">
      <alignment wrapText="1"/>
    </xf>
    <xf numFmtId="44" fontId="5" fillId="0" borderId="13" xfId="2" applyFont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44" fontId="1" fillId="0" borderId="0" xfId="2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4" fontId="17" fillId="0" borderId="0" xfId="2" applyFont="1"/>
    <xf numFmtId="44" fontId="1" fillId="0" borderId="0" xfId="0" applyNumberFormat="1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3300"/>
      <color rgb="FFEDADAD"/>
      <color rgb="FFDA5252"/>
      <color rgb="FF00FF00"/>
      <color rgb="FF00FFFF"/>
      <color rgb="FFCC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ine/Downloads/WES%20PTA%20FY%202016-2017%20BUDGET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A Checking Ledger 2015-16"/>
      <sheetName val="PTA Savings Ledger 2015-16"/>
      <sheetName val="instructions"/>
      <sheetName val="Linked Budget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1">
          <cell r="B11" t="str">
            <v>Box Tops</v>
          </cell>
        </row>
        <row r="12">
          <cell r="B12" t="str">
            <v>Dinner Out</v>
          </cell>
        </row>
        <row r="13">
          <cell r="B13" t="str">
            <v>Directory</v>
          </cell>
        </row>
        <row r="14">
          <cell r="B14" t="str">
            <v>Donations</v>
          </cell>
        </row>
        <row r="15">
          <cell r="B15" t="str">
            <v>Loyalty Programs</v>
          </cell>
        </row>
        <row r="16">
          <cell r="B16" t="str">
            <v>Membership</v>
          </cell>
        </row>
        <row r="17">
          <cell r="B17" t="str">
            <v>School Store/Spirit Wear</v>
          </cell>
        </row>
        <row r="18">
          <cell r="B18" t="str">
            <v>School Supply Kits (Kidz)</v>
          </cell>
        </row>
        <row r="19">
          <cell r="B19" t="str">
            <v>Boosterthon</v>
          </cell>
        </row>
        <row r="20">
          <cell r="B20" t="str">
            <v>All Sports - Summer Camp</v>
          </cell>
        </row>
        <row r="21">
          <cell r="B21" t="str">
            <v>Art</v>
          </cell>
        </row>
        <row r="22">
          <cell r="B22" t="str">
            <v>Camp Invention</v>
          </cell>
        </row>
        <row r="23">
          <cell r="B23" t="str">
            <v>Chess Club</v>
          </cell>
        </row>
        <row r="24">
          <cell r="B24" t="str">
            <v>Craft Club</v>
          </cell>
        </row>
        <row r="25">
          <cell r="B25" t="str">
            <v>Cyber Club</v>
          </cell>
        </row>
        <row r="26">
          <cell r="B26" t="str">
            <v>Drama</v>
          </cell>
        </row>
        <row r="27">
          <cell r="B27" t="str">
            <v>Electricity</v>
          </cell>
        </row>
        <row r="29">
          <cell r="B29" t="str">
            <v>Hip Hop</v>
          </cell>
        </row>
        <row r="30">
          <cell r="B30" t="str">
            <v>Lego Robotics</v>
          </cell>
        </row>
        <row r="31">
          <cell r="B31" t="str">
            <v>Mad Science</v>
          </cell>
        </row>
        <row r="32">
          <cell r="B32" t="str">
            <v>Martial Arts</v>
          </cell>
        </row>
        <row r="33">
          <cell r="B33" t="str">
            <v>Math Olympiad</v>
          </cell>
        </row>
        <row r="35">
          <cell r="B35" t="str">
            <v>Odyssey of the Mind</v>
          </cell>
        </row>
        <row r="36">
          <cell r="B36" t="str">
            <v>Reflections</v>
          </cell>
        </row>
        <row r="37">
          <cell r="B37" t="str">
            <v>Science Olympiad</v>
          </cell>
        </row>
        <row r="38">
          <cell r="B38" t="str">
            <v>Sewing</v>
          </cell>
        </row>
        <row r="39">
          <cell r="B39" t="str">
            <v>Spanish</v>
          </cell>
        </row>
        <row r="40">
          <cell r="B40" t="str">
            <v>Writing Club</v>
          </cell>
        </row>
        <row r="41">
          <cell r="B41" t="str">
            <v>Zumba</v>
          </cell>
        </row>
        <row r="42">
          <cell r="B42" t="str">
            <v>Total Enrichment</v>
          </cell>
        </row>
        <row r="43">
          <cell r="B43" t="str">
            <v>Book Fair</v>
          </cell>
        </row>
        <row r="44">
          <cell r="B44" t="str">
            <v>Fall Festival</v>
          </cell>
        </row>
        <row r="45">
          <cell r="B45" t="str">
            <v>Playdates</v>
          </cell>
        </row>
        <row r="46">
          <cell r="B46" t="str">
            <v>International Night</v>
          </cell>
        </row>
        <row r="47">
          <cell r="B47" t="str">
            <v>Staff Basketball game</v>
          </cell>
        </row>
        <row r="48">
          <cell r="B48" t="str">
            <v>Science Fair</v>
          </cell>
        </row>
        <row r="49">
          <cell r="B49" t="str">
            <v>Skate Night</v>
          </cell>
        </row>
        <row r="50">
          <cell r="B50" t="str">
            <v>Sixth Grade Celebration</v>
          </cell>
        </row>
        <row r="51">
          <cell r="B51" t="str">
            <v>Auction</v>
          </cell>
        </row>
        <row r="52">
          <cell r="B52" t="str">
            <v>Authors/Illustrators</v>
          </cell>
        </row>
        <row r="53">
          <cell r="B53" t="str">
            <v>Cultural Arts</v>
          </cell>
        </row>
        <row r="54">
          <cell r="B54" t="str">
            <v>Field Trips/Chaperones</v>
          </cell>
        </row>
        <row r="55">
          <cell r="B55" t="str">
            <v>Friday Friends</v>
          </cell>
        </row>
        <row r="56">
          <cell r="B56" t="str">
            <v>GRACE Arts</v>
          </cell>
        </row>
        <row r="57">
          <cell r="B57" t="str">
            <v>Student Concerts</v>
          </cell>
        </row>
        <row r="58">
          <cell r="B58" t="str">
            <v>Patrol Leadership/ SRTS</v>
          </cell>
        </row>
        <row r="59">
          <cell r="B59" t="str">
            <v>Sixth Grade Play</v>
          </cell>
        </row>
        <row r="60">
          <cell r="B60" t="str">
            <v>Spelling Bee</v>
          </cell>
        </row>
        <row r="63">
          <cell r="B63" t="str">
            <v>Bottled Water Service</v>
          </cell>
        </row>
        <row r="64">
          <cell r="B64" t="str">
            <v>Classroom Materials</v>
          </cell>
        </row>
        <row r="65">
          <cell r="B65" t="str">
            <v>Hospitality</v>
          </cell>
        </row>
        <row r="66">
          <cell r="B66" t="str">
            <v>Grants: School-wide</v>
          </cell>
        </row>
        <row r="67">
          <cell r="B67" t="str">
            <v>Grants: Classroom</v>
          </cell>
        </row>
        <row r="68">
          <cell r="B68" t="str">
            <v>Staff Appreciation</v>
          </cell>
        </row>
        <row r="70">
          <cell r="B70" t="str">
            <v>PTA Donation to School</v>
          </cell>
        </row>
        <row r="71">
          <cell r="B71" t="str">
            <v>Principal's Fund</v>
          </cell>
        </row>
        <row r="72">
          <cell r="B72" t="str">
            <v>2015/2016 Donation to School</v>
          </cell>
        </row>
        <row r="73">
          <cell r="B73" t="str">
            <v>Bank Fees, Returned Checks, Misc</v>
          </cell>
        </row>
        <row r="74">
          <cell r="B74" t="str">
            <v>Cereal/Milk Lunch Fund</v>
          </cell>
        </row>
        <row r="75">
          <cell r="B75" t="str">
            <v>Correspondence &amp; Caring</v>
          </cell>
        </row>
        <row r="76">
          <cell r="B76" t="str">
            <v>Insurance</v>
          </cell>
        </row>
        <row r="77">
          <cell r="B77" t="str">
            <v>PTA Dues</v>
          </cell>
        </row>
        <row r="78">
          <cell r="B78" t="str">
            <v>Supplies &amp; Copying</v>
          </cell>
        </row>
        <row r="79">
          <cell r="B79" t="str">
            <v>Tax Preparation</v>
          </cell>
        </row>
        <row r="80">
          <cell r="B80" t="str">
            <v>Web Hosting</v>
          </cell>
        </row>
        <row r="82">
          <cell r="B82" t="str">
            <v>Interest Income</v>
          </cell>
        </row>
        <row r="85">
          <cell r="B85" t="str">
            <v>Cash Box Out</v>
          </cell>
        </row>
        <row r="86">
          <cell r="B86" t="str">
            <v>Cash Box In</v>
          </cell>
        </row>
        <row r="87">
          <cell r="B87" t="str">
            <v>Ledger Entry</v>
          </cell>
        </row>
        <row r="88">
          <cell r="B88" t="str">
            <v>Deposit Allocated</v>
          </cell>
        </row>
        <row r="89">
          <cell r="B89" t="str">
            <v>Voided Check</v>
          </cell>
        </row>
        <row r="90">
          <cell r="B90" t="str">
            <v>Transfer</v>
          </cell>
        </row>
        <row r="91">
          <cell r="B91" t="str">
            <v>Bank Fee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BN209"/>
  <sheetViews>
    <sheetView tabSelected="1" zoomScale="90" zoomScaleNormal="90" workbookViewId="0">
      <selection activeCell="C15" sqref="C15"/>
    </sheetView>
  </sheetViews>
  <sheetFormatPr defaultColWidth="11.6640625" defaultRowHeight="13.2" x14ac:dyDescent="0.25"/>
  <cols>
    <col min="1" max="1" width="20.44140625" style="25" customWidth="1"/>
    <col min="2" max="2" width="30.44140625" style="26" bestFit="1" customWidth="1"/>
    <col min="3" max="3" width="9.33203125" style="6" customWidth="1"/>
    <col min="4" max="4" width="9.77734375" style="5" customWidth="1"/>
    <col min="5" max="5" width="11.33203125" style="7" bestFit="1" customWidth="1"/>
    <col min="6" max="6" width="8.6640625" style="7" customWidth="1"/>
    <col min="7" max="7" width="2.6640625" customWidth="1"/>
    <col min="8" max="8" width="10.6640625" customWidth="1"/>
    <col min="9" max="9" width="10.33203125" customWidth="1"/>
    <col min="10" max="10" width="8.88671875" customWidth="1"/>
    <col min="11" max="11" width="8.6640625" style="7" customWidth="1"/>
  </cols>
  <sheetData>
    <row r="1" spans="1:66" s="2" customFormat="1" ht="17.399999999999999" x14ac:dyDescent="0.3">
      <c r="C1" s="170"/>
      <c r="D1" s="116"/>
      <c r="E1" s="116"/>
      <c r="F1" s="116"/>
      <c r="G1" s="116"/>
      <c r="H1" s="116"/>
      <c r="I1" s="116"/>
      <c r="J1" s="116"/>
      <c r="K1" s="116"/>
    </row>
    <row r="2" spans="1:66" ht="4.2" customHeight="1" x14ac:dyDescent="0.25">
      <c r="A2" s="8"/>
      <c r="B2" s="117"/>
      <c r="F2" s="5"/>
      <c r="K2" s="5"/>
    </row>
    <row r="3" spans="1:66" ht="8.1" customHeight="1" thickBot="1" x14ac:dyDescent="0.3">
      <c r="A3" s="3"/>
      <c r="B3" s="4"/>
      <c r="C3" s="4"/>
      <c r="E3" s="5"/>
      <c r="F3" s="5"/>
      <c r="K3" s="5"/>
    </row>
    <row r="4" spans="1:66" ht="24.6" thickBot="1" x14ac:dyDescent="0.3">
      <c r="A4" s="9"/>
      <c r="B4" s="10"/>
      <c r="C4" s="125"/>
      <c r="D4" s="118" t="s">
        <v>219</v>
      </c>
      <c r="E4" s="119"/>
      <c r="F4" s="28"/>
      <c r="G4" s="207"/>
      <c r="H4" s="208"/>
      <c r="I4" s="118" t="s">
        <v>220</v>
      </c>
      <c r="J4" s="119"/>
      <c r="K4"/>
    </row>
    <row r="5" spans="1:66" ht="13.5" customHeight="1" thickBot="1" x14ac:dyDescent="0.3">
      <c r="B5" s="31"/>
      <c r="C5" s="123"/>
      <c r="D5" s="4"/>
      <c r="E5" s="124"/>
      <c r="F5" s="28"/>
      <c r="G5" s="207"/>
      <c r="H5" s="209"/>
      <c r="I5" s="210" t="s">
        <v>283</v>
      </c>
      <c r="J5" s="103"/>
      <c r="K5"/>
    </row>
    <row r="6" spans="1:66" s="16" customFormat="1" ht="23.25" customHeight="1" thickBot="1" x14ac:dyDescent="0.3">
      <c r="A6" s="144" t="s">
        <v>0</v>
      </c>
      <c r="B6" s="11"/>
      <c r="C6" s="12" t="s">
        <v>1</v>
      </c>
      <c r="D6" s="13" t="s">
        <v>2</v>
      </c>
      <c r="E6" s="137" t="s">
        <v>3</v>
      </c>
      <c r="F6" s="14" t="s">
        <v>114</v>
      </c>
      <c r="G6" s="15"/>
      <c r="H6" s="205" t="s">
        <v>1</v>
      </c>
      <c r="I6" s="14" t="s">
        <v>2</v>
      </c>
      <c r="J6" s="14" t="s">
        <v>3</v>
      </c>
      <c r="K6" s="14" t="s">
        <v>114</v>
      </c>
    </row>
    <row r="7" spans="1:66" x14ac:dyDescent="0.25">
      <c r="A7" s="113"/>
      <c r="B7" s="126" t="s">
        <v>13</v>
      </c>
      <c r="C7" s="157">
        <v>10000</v>
      </c>
      <c r="D7" s="17">
        <v>-4000</v>
      </c>
      <c r="E7" s="130">
        <f>C7+D7</f>
        <v>6000</v>
      </c>
      <c r="F7" s="145"/>
      <c r="G7" s="1"/>
      <c r="H7" s="129">
        <f>HLOOKUP($B7,'Checking Ledger'!$P$1:$EJ$6,3,FALSE)</f>
        <v>0</v>
      </c>
      <c r="I7" s="17">
        <f>HLOOKUP($B7,'Checking Ledger'!$P$1:$EJ$6,4,FALSE)</f>
        <v>0</v>
      </c>
      <c r="J7" s="130">
        <f>I7+H7</f>
        <v>0</v>
      </c>
      <c r="K7" s="145"/>
    </row>
    <row r="8" spans="1:66" x14ac:dyDescent="0.25">
      <c r="A8" s="114"/>
      <c r="B8" s="127" t="s">
        <v>4</v>
      </c>
      <c r="C8" s="158"/>
      <c r="D8" s="20">
        <v>0</v>
      </c>
      <c r="E8" s="132">
        <v>0</v>
      </c>
      <c r="F8" s="139"/>
      <c r="G8" s="1"/>
      <c r="H8" s="131">
        <f>HLOOKUP($B8,'Checking Ledger'!$P$1:$EJ$6,3,FALSE)</f>
        <v>0</v>
      </c>
      <c r="I8" s="20">
        <f>HLOOKUP($B8,'Checking Ledger'!$P$1:$EJ$6,4,FALSE)</f>
        <v>0</v>
      </c>
      <c r="J8" s="132">
        <f t="shared" ref="J8:J16" si="0">I8+H8</f>
        <v>0</v>
      </c>
      <c r="K8" s="139"/>
    </row>
    <row r="9" spans="1:66" s="22" customFormat="1" x14ac:dyDescent="0.25">
      <c r="A9" s="114"/>
      <c r="B9" s="127" t="s">
        <v>5</v>
      </c>
      <c r="C9" s="158">
        <v>1000</v>
      </c>
      <c r="D9" s="20">
        <v>0</v>
      </c>
      <c r="E9" s="132">
        <f t="shared" ref="E9:E16" si="1">C9+D9</f>
        <v>1000</v>
      </c>
      <c r="F9" s="139"/>
      <c r="G9" s="1"/>
      <c r="H9" s="131">
        <f>HLOOKUP($B9,'Checking Ledger'!$P$1:$EJ$6,3,FALSE)</f>
        <v>287.97000000000003</v>
      </c>
      <c r="I9" s="20">
        <f>HLOOKUP($B9,'Checking Ledger'!$P$1:$EJ$6,4,FALSE)</f>
        <v>0</v>
      </c>
      <c r="J9" s="132">
        <f t="shared" si="0"/>
        <v>287.97000000000003</v>
      </c>
      <c r="K9" s="139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</row>
    <row r="10" spans="1:66" s="22" customFormat="1" x14ac:dyDescent="0.25">
      <c r="A10" s="142" t="s">
        <v>118</v>
      </c>
      <c r="B10" s="127" t="s">
        <v>6</v>
      </c>
      <c r="C10" s="158">
        <v>11500</v>
      </c>
      <c r="D10" s="20">
        <v>0</v>
      </c>
      <c r="E10" s="132">
        <f t="shared" si="1"/>
        <v>11500</v>
      </c>
      <c r="F10" s="139"/>
      <c r="G10" s="1"/>
      <c r="H10" s="131">
        <f>HLOOKUP($B10,'Checking Ledger'!$P$1:$EJ$6,3,FALSE)</f>
        <v>9119.26</v>
      </c>
      <c r="I10" s="20">
        <f>HLOOKUP($B10,'Checking Ledger'!$P$1:$EJ$6,4,FALSE)</f>
        <v>0</v>
      </c>
      <c r="J10" s="132">
        <f t="shared" si="0"/>
        <v>9119.26</v>
      </c>
      <c r="K10" s="139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</row>
    <row r="11" spans="1:66" x14ac:dyDescent="0.25">
      <c r="A11" s="114"/>
      <c r="B11" s="127" t="s">
        <v>7</v>
      </c>
      <c r="C11" s="158">
        <v>600</v>
      </c>
      <c r="D11" s="20">
        <v>0</v>
      </c>
      <c r="E11" s="132">
        <f t="shared" si="1"/>
        <v>600</v>
      </c>
      <c r="F11" s="139"/>
      <c r="G11" s="1"/>
      <c r="H11" s="131">
        <f>HLOOKUP($B11,'Checking Ledger'!$P$1:$EJ$6,3,FALSE)</f>
        <v>278.53999999999996</v>
      </c>
      <c r="I11" s="20">
        <f>HLOOKUP($B11,'Checking Ledger'!$P$1:$EJ$6,4,FALSE)</f>
        <v>0</v>
      </c>
      <c r="J11" s="132">
        <f t="shared" si="0"/>
        <v>278.53999999999996</v>
      </c>
      <c r="K11" s="139"/>
    </row>
    <row r="12" spans="1:66" x14ac:dyDescent="0.25">
      <c r="A12" s="114"/>
      <c r="B12" s="127" t="s">
        <v>96</v>
      </c>
      <c r="C12" s="158">
        <v>0</v>
      </c>
      <c r="D12" s="20">
        <v>0</v>
      </c>
      <c r="E12" s="132">
        <f t="shared" si="1"/>
        <v>0</v>
      </c>
      <c r="F12" s="139"/>
      <c r="G12" s="1"/>
      <c r="H12" s="131">
        <f>HLOOKUP($B12,'Checking Ledger'!$P$1:$EJ$6,3,FALSE)</f>
        <v>0</v>
      </c>
      <c r="I12" s="20">
        <f>HLOOKUP($B12,'Checking Ledger'!$P$1:$EJ$6,4,FALSE)</f>
        <v>0</v>
      </c>
      <c r="J12" s="132">
        <f t="shared" si="0"/>
        <v>0</v>
      </c>
      <c r="K12" s="139"/>
    </row>
    <row r="13" spans="1:66" x14ac:dyDescent="0.25">
      <c r="A13" s="114"/>
      <c r="B13" s="127" t="s">
        <v>8</v>
      </c>
      <c r="C13" s="158">
        <v>9000</v>
      </c>
      <c r="D13" s="20">
        <v>0</v>
      </c>
      <c r="E13" s="132">
        <f t="shared" si="1"/>
        <v>9000</v>
      </c>
      <c r="F13" s="139"/>
      <c r="G13" s="1"/>
      <c r="H13" s="131">
        <f>HLOOKUP($B13,'Checking Ledger'!$P$1:$EJ$6,3,FALSE)</f>
        <v>6069.65</v>
      </c>
      <c r="I13" s="20">
        <f>HLOOKUP($B13,'Checking Ledger'!$P$1:$EJ$6,4,FALSE)</f>
        <v>0</v>
      </c>
      <c r="J13" s="132">
        <f t="shared" si="0"/>
        <v>6069.65</v>
      </c>
      <c r="K13" s="139"/>
    </row>
    <row r="14" spans="1:66" x14ac:dyDescent="0.25">
      <c r="A14" s="114"/>
      <c r="B14" s="127" t="s">
        <v>9</v>
      </c>
      <c r="C14" s="158">
        <v>1500</v>
      </c>
      <c r="D14" s="20">
        <v>-500</v>
      </c>
      <c r="E14" s="132">
        <f t="shared" si="1"/>
        <v>1000</v>
      </c>
      <c r="F14" s="139"/>
      <c r="G14" s="1"/>
      <c r="H14" s="131">
        <f>HLOOKUP($B14,'Checking Ledger'!$P$1:$EJ$6,3,FALSE)</f>
        <v>3131.88</v>
      </c>
      <c r="I14" s="20">
        <f>HLOOKUP($B14,'Checking Ledger'!$P$1:$EJ$6,4,FALSE)</f>
        <v>0</v>
      </c>
      <c r="J14" s="132">
        <f t="shared" si="0"/>
        <v>3131.88</v>
      </c>
      <c r="K14" s="139"/>
    </row>
    <row r="15" spans="1:66" ht="13.8" thickBot="1" x14ac:dyDescent="0.3">
      <c r="A15" s="114"/>
      <c r="B15" s="127" t="s">
        <v>221</v>
      </c>
      <c r="C15" s="158">
        <v>632.53</v>
      </c>
      <c r="D15" s="20">
        <v>0</v>
      </c>
      <c r="E15" s="132">
        <f t="shared" si="1"/>
        <v>632.53</v>
      </c>
      <c r="F15" s="141"/>
      <c r="G15" s="1"/>
      <c r="H15" s="131">
        <f>HLOOKUP($B15,'Checking Ledger'!$P$1:$EJ$6,3,FALSE)</f>
        <v>0</v>
      </c>
      <c r="I15" s="20">
        <f>HLOOKUP($B15,'Checking Ledger'!$P$1:$EJ$6,4,FALSE)</f>
        <v>0</v>
      </c>
      <c r="J15" s="132">
        <f t="shared" si="0"/>
        <v>0</v>
      </c>
      <c r="K15" s="141"/>
    </row>
    <row r="16" spans="1:66" ht="14.4" thickTop="1" thickBot="1" x14ac:dyDescent="0.3">
      <c r="A16" s="115"/>
      <c r="B16" s="128" t="s">
        <v>77</v>
      </c>
      <c r="C16" s="159">
        <v>20000</v>
      </c>
      <c r="D16" s="24">
        <v>-10000</v>
      </c>
      <c r="E16" s="134">
        <f t="shared" si="1"/>
        <v>10000</v>
      </c>
      <c r="F16" s="140">
        <f>SUM(E7:E16)</f>
        <v>39732.53</v>
      </c>
      <c r="G16" s="1"/>
      <c r="H16" s="133">
        <f>HLOOKUP($B16,'Checking Ledger'!$P$1:$EJ$6,3,FALSE)</f>
        <v>0</v>
      </c>
      <c r="I16" s="24">
        <f>HLOOKUP($B16,'Checking Ledger'!$P$1:$EJ$6,4,FALSE)</f>
        <v>0</v>
      </c>
      <c r="J16" s="134">
        <f t="shared" si="0"/>
        <v>0</v>
      </c>
      <c r="K16" s="140">
        <f>SUM(J7:J16)</f>
        <v>18887.3</v>
      </c>
    </row>
    <row r="17" spans="1:11" ht="13.2" customHeight="1" x14ac:dyDescent="0.25">
      <c r="A17" s="167"/>
      <c r="B17" s="126" t="s">
        <v>179</v>
      </c>
      <c r="C17" s="156"/>
      <c r="D17" s="18">
        <v>-5000</v>
      </c>
      <c r="E17" s="130">
        <f t="shared" ref="E17:E47" si="2">C17+D17</f>
        <v>-5000</v>
      </c>
      <c r="F17" s="145"/>
      <c r="G17" s="1"/>
      <c r="H17" s="152">
        <f>HLOOKUP($B17,'Checking Ledger'!$P$1:$EJ$6,3,FALSE)</f>
        <v>0</v>
      </c>
      <c r="I17" s="18">
        <f>HLOOKUP($B17,'Checking Ledger'!$P$1:$EJ$6,4,FALSE)</f>
        <v>0</v>
      </c>
      <c r="J17" s="18">
        <f t="shared" ref="J17:J106" si="3">I17+H17</f>
        <v>0</v>
      </c>
      <c r="K17" s="145"/>
    </row>
    <row r="18" spans="1:11" ht="12.75" customHeight="1" x14ac:dyDescent="0.25">
      <c r="A18" s="211"/>
      <c r="B18" s="127" t="s">
        <v>180</v>
      </c>
      <c r="C18" s="156"/>
      <c r="D18" s="18">
        <v>-2320</v>
      </c>
      <c r="E18" s="18">
        <f t="shared" si="2"/>
        <v>-2320</v>
      </c>
      <c r="F18" s="139"/>
      <c r="G18" s="1"/>
      <c r="H18" s="152">
        <f>HLOOKUP($B18,'Checking Ledger'!$P$1:$EJ$6,3,FALSE)</f>
        <v>0</v>
      </c>
      <c r="I18" s="18">
        <f>HLOOKUP($B18,'Checking Ledger'!$P$1:$EJ$6,4,FALSE)</f>
        <v>-2320</v>
      </c>
      <c r="J18" s="18">
        <f t="shared" ref="J18:J77" si="4">I18+H18</f>
        <v>-2320</v>
      </c>
      <c r="K18" s="139"/>
    </row>
    <row r="19" spans="1:11" ht="12.75" customHeight="1" x14ac:dyDescent="0.25">
      <c r="A19" s="211"/>
      <c r="B19" s="127" t="s">
        <v>181</v>
      </c>
      <c r="C19" s="156"/>
      <c r="D19" s="18">
        <v>-4536</v>
      </c>
      <c r="E19" s="18">
        <f t="shared" si="2"/>
        <v>-4536</v>
      </c>
      <c r="F19" s="139"/>
      <c r="G19" s="1"/>
      <c r="H19" s="152">
        <f>HLOOKUP($B19,'Checking Ledger'!$P$1:$EJ$6,3,FALSE)</f>
        <v>0</v>
      </c>
      <c r="I19" s="18">
        <f>HLOOKUP($B19,'Checking Ledger'!$P$1:$EJ$6,4,FALSE)</f>
        <v>-4536</v>
      </c>
      <c r="J19" s="18">
        <f t="shared" si="4"/>
        <v>-4536</v>
      </c>
      <c r="K19" s="139"/>
    </row>
    <row r="20" spans="1:11" ht="12.75" customHeight="1" x14ac:dyDescent="0.25">
      <c r="A20" s="211"/>
      <c r="B20" s="127" t="s">
        <v>246</v>
      </c>
      <c r="C20" s="156">
        <v>400</v>
      </c>
      <c r="D20" s="18">
        <v>-300</v>
      </c>
      <c r="E20" s="18">
        <f t="shared" ref="E20" si="5">C20+D20</f>
        <v>100</v>
      </c>
      <c r="F20" s="139"/>
      <c r="G20" s="1"/>
      <c r="H20" s="152">
        <f>HLOOKUP($B20,'Checking Ledger'!$P$1:$EJ$6,3,FALSE)</f>
        <v>0</v>
      </c>
      <c r="I20" s="18">
        <f>HLOOKUP($B20,'Checking Ledger'!$P$1:$EJ$6,4,FALSE)</f>
        <v>0</v>
      </c>
      <c r="J20" s="18">
        <f t="shared" ref="J20" si="6">I20+H20</f>
        <v>0</v>
      </c>
      <c r="K20" s="139"/>
    </row>
    <row r="21" spans="1:11" x14ac:dyDescent="0.25">
      <c r="A21" s="211"/>
      <c r="B21" s="166" t="s">
        <v>182</v>
      </c>
      <c r="C21" s="156">
        <v>2000</v>
      </c>
      <c r="D21" s="18">
        <v>-1900</v>
      </c>
      <c r="E21" s="18">
        <f t="shared" si="2"/>
        <v>100</v>
      </c>
      <c r="F21" s="139"/>
      <c r="G21" s="1"/>
      <c r="H21" s="152">
        <f>HLOOKUP($B21,'Checking Ledger'!$P$1:$EJ$6,3,FALSE)</f>
        <v>2148.9</v>
      </c>
      <c r="I21" s="18">
        <f>HLOOKUP($B21,'Checking Ledger'!$P$1:$EJ$6,4,FALSE)</f>
        <v>0</v>
      </c>
      <c r="J21" s="18">
        <f t="shared" si="4"/>
        <v>2148.9</v>
      </c>
      <c r="K21" s="139"/>
    </row>
    <row r="22" spans="1:11" ht="13.2" customHeight="1" x14ac:dyDescent="0.25">
      <c r="A22" s="147" t="s">
        <v>115</v>
      </c>
      <c r="B22" s="127" t="s">
        <v>225</v>
      </c>
      <c r="C22" s="156">
        <v>4000</v>
      </c>
      <c r="D22" s="18">
        <v>-3900</v>
      </c>
      <c r="E22" s="18">
        <f t="shared" si="2"/>
        <v>100</v>
      </c>
      <c r="F22" s="139"/>
      <c r="G22" s="1"/>
      <c r="H22" s="152">
        <f>HLOOKUP($B22,'Checking Ledger'!$P$1:$EJ$6,3,FALSE)</f>
        <v>3528</v>
      </c>
      <c r="I22" s="18">
        <f>HLOOKUP($B22,'Checking Ledger'!$P$1:$EJ$6,4,FALSE)</f>
        <v>0</v>
      </c>
      <c r="J22" s="18">
        <f t="shared" si="4"/>
        <v>3528</v>
      </c>
      <c r="K22" s="139"/>
    </row>
    <row r="23" spans="1:11" x14ac:dyDescent="0.25">
      <c r="A23" s="147" t="s">
        <v>116</v>
      </c>
      <c r="B23" s="127" t="s">
        <v>138</v>
      </c>
      <c r="C23" s="156">
        <v>4000</v>
      </c>
      <c r="D23" s="18">
        <v>-3900</v>
      </c>
      <c r="E23" s="18">
        <f t="shared" si="2"/>
        <v>100</v>
      </c>
      <c r="F23" s="139"/>
      <c r="G23" s="1"/>
      <c r="H23" s="152">
        <f>HLOOKUP($B23,'Checking Ledger'!$P$1:$EJ$6,3,FALSE)</f>
        <v>716.73</v>
      </c>
      <c r="I23" s="18">
        <f>HLOOKUP($B23,'Checking Ledger'!$P$1:$EJ$6,4,FALSE)</f>
        <v>0</v>
      </c>
      <c r="J23" s="18">
        <f t="shared" si="4"/>
        <v>716.73</v>
      </c>
      <c r="K23" s="139"/>
    </row>
    <row r="24" spans="1:11" ht="12.75" customHeight="1" x14ac:dyDescent="0.25">
      <c r="A24" s="147" t="s">
        <v>117</v>
      </c>
      <c r="B24" s="127" t="s">
        <v>133</v>
      </c>
      <c r="C24" s="156">
        <v>4000</v>
      </c>
      <c r="D24" s="18">
        <v>-3900</v>
      </c>
      <c r="E24" s="18">
        <f t="shared" si="2"/>
        <v>100</v>
      </c>
      <c r="F24" s="139"/>
      <c r="G24" s="1"/>
      <c r="H24" s="152">
        <f>HLOOKUP($B24,'Checking Ledger'!$P$1:$EJ$6,3,FALSE)</f>
        <v>3131.51</v>
      </c>
      <c r="I24" s="18">
        <f>HLOOKUP($B24,'Checking Ledger'!$P$1:$EJ$6,4,FALSE)</f>
        <v>0</v>
      </c>
      <c r="J24" s="18">
        <f t="shared" si="4"/>
        <v>3131.51</v>
      </c>
      <c r="K24" s="139"/>
    </row>
    <row r="25" spans="1:11" x14ac:dyDescent="0.25">
      <c r="A25" s="211"/>
      <c r="B25" s="127" t="s">
        <v>227</v>
      </c>
      <c r="C25" s="156">
        <v>4000</v>
      </c>
      <c r="D25" s="18">
        <v>-3900</v>
      </c>
      <c r="E25" s="18">
        <f t="shared" si="2"/>
        <v>100</v>
      </c>
      <c r="F25" s="139"/>
      <c r="G25" s="1"/>
      <c r="H25" s="152">
        <f>HLOOKUP($B25,'Checking Ledger'!$P$1:$EJ$6,3,FALSE)</f>
        <v>3821.86</v>
      </c>
      <c r="I25" s="18">
        <f>HLOOKUP($B25,'Checking Ledger'!$P$1:$EJ$6,4,FALSE)</f>
        <v>0</v>
      </c>
      <c r="J25" s="18">
        <f t="shared" si="4"/>
        <v>3821.86</v>
      </c>
      <c r="K25" s="139"/>
    </row>
    <row r="26" spans="1:11" ht="12.75" customHeight="1" x14ac:dyDescent="0.25">
      <c r="A26" s="211"/>
      <c r="B26" s="127" t="s">
        <v>228</v>
      </c>
      <c r="C26" s="156">
        <v>4000</v>
      </c>
      <c r="D26" s="18">
        <v>-3900</v>
      </c>
      <c r="E26" s="18">
        <f t="shared" si="2"/>
        <v>100</v>
      </c>
      <c r="F26" s="139"/>
      <c r="G26" s="1"/>
      <c r="H26" s="152">
        <f>HLOOKUP($B26,'Checking Ledger'!$P$1:$EJ$6,3,FALSE)</f>
        <v>1100.5999999999999</v>
      </c>
      <c r="I26" s="18">
        <f>HLOOKUP($B26,'Checking Ledger'!$P$1:$EJ$6,4,FALSE)</f>
        <v>0</v>
      </c>
      <c r="J26" s="18">
        <f t="shared" si="4"/>
        <v>1100.5999999999999</v>
      </c>
      <c r="K26" s="139"/>
    </row>
    <row r="27" spans="1:11" ht="12.75" customHeight="1" x14ac:dyDescent="0.25">
      <c r="A27" s="211"/>
      <c r="B27" s="127" t="s">
        <v>134</v>
      </c>
      <c r="C27" s="156">
        <v>5000</v>
      </c>
      <c r="D27" s="18">
        <v>-2000</v>
      </c>
      <c r="E27" s="18">
        <f t="shared" si="2"/>
        <v>3000</v>
      </c>
      <c r="F27" s="139"/>
      <c r="G27" s="1"/>
      <c r="H27" s="152">
        <f>HLOOKUP($B27,'Checking Ledger'!$P$1:$EJ$6,3,FALSE)</f>
        <v>4640.8999999999996</v>
      </c>
      <c r="I27" s="18">
        <f>HLOOKUP($B27,'Checking Ledger'!$P$1:$EJ$6,4,FALSE)</f>
        <v>0</v>
      </c>
      <c r="J27" s="18">
        <f t="shared" si="4"/>
        <v>4640.8999999999996</v>
      </c>
      <c r="K27" s="139"/>
    </row>
    <row r="28" spans="1:11" ht="12.75" customHeight="1" x14ac:dyDescent="0.25">
      <c r="A28" s="211"/>
      <c r="B28" s="127" t="s">
        <v>229</v>
      </c>
      <c r="C28" s="156">
        <v>4000</v>
      </c>
      <c r="D28" s="18">
        <v>-3900</v>
      </c>
      <c r="E28" s="18">
        <f t="shared" si="2"/>
        <v>100</v>
      </c>
      <c r="F28" s="139"/>
      <c r="G28" s="1"/>
      <c r="H28" s="152">
        <f>HLOOKUP($B28,'Checking Ledger'!$P$1:$EJ$6,3,FALSE)</f>
        <v>4026.57</v>
      </c>
      <c r="I28" s="18">
        <f>HLOOKUP($B28,'Checking Ledger'!$P$1:$EJ$6,4,FALSE)</f>
        <v>0</v>
      </c>
      <c r="J28" s="18">
        <f t="shared" si="4"/>
        <v>4026.57</v>
      </c>
      <c r="K28" s="139"/>
    </row>
    <row r="29" spans="1:11" ht="12.75" customHeight="1" x14ac:dyDescent="0.25">
      <c r="A29" s="211"/>
      <c r="B29" s="127" t="s">
        <v>224</v>
      </c>
      <c r="C29" s="156">
        <v>4000</v>
      </c>
      <c r="D29" s="18">
        <v>-3900</v>
      </c>
      <c r="E29" s="18">
        <f t="shared" si="2"/>
        <v>100</v>
      </c>
      <c r="F29" s="139"/>
      <c r="G29" s="1"/>
      <c r="H29" s="152">
        <f>HLOOKUP($B29,'Checking Ledger'!$P$1:$EJ$6,3,FALSE)</f>
        <v>2079.25</v>
      </c>
      <c r="I29" s="18">
        <f>HLOOKUP($B29,'Checking Ledger'!$P$1:$EJ$6,4,FALSE)</f>
        <v>0</v>
      </c>
      <c r="J29" s="18">
        <f t="shared" si="4"/>
        <v>2079.25</v>
      </c>
      <c r="K29" s="139"/>
    </row>
    <row r="30" spans="1:11" ht="12.75" customHeight="1" x14ac:dyDescent="0.25">
      <c r="A30" s="211"/>
      <c r="B30" s="127" t="s">
        <v>258</v>
      </c>
      <c r="C30" s="156">
        <v>4000</v>
      </c>
      <c r="D30" s="18">
        <v>-3900</v>
      </c>
      <c r="E30" s="18">
        <f t="shared" si="2"/>
        <v>100</v>
      </c>
      <c r="F30" s="139"/>
      <c r="G30" s="1"/>
      <c r="H30" s="152">
        <f>HLOOKUP($B30,'Checking Ledger'!$P$1:$EJ$6,3,FALSE)</f>
        <v>1535.85</v>
      </c>
      <c r="I30" s="18">
        <f>HLOOKUP($B30,'Checking Ledger'!$P$1:$EJ$6,4,FALSE)</f>
        <v>0</v>
      </c>
      <c r="J30" s="18">
        <f t="shared" si="4"/>
        <v>1535.85</v>
      </c>
      <c r="K30" s="139"/>
    </row>
    <row r="31" spans="1:11" ht="12.75" customHeight="1" x14ac:dyDescent="0.25">
      <c r="A31" s="211"/>
      <c r="B31" s="127" t="s">
        <v>230</v>
      </c>
      <c r="C31" s="156">
        <v>4000</v>
      </c>
      <c r="D31" s="18">
        <v>-3900</v>
      </c>
      <c r="E31" s="18">
        <f t="shared" si="2"/>
        <v>100</v>
      </c>
      <c r="F31" s="139"/>
      <c r="G31" s="1"/>
      <c r="H31" s="152">
        <f>HLOOKUP($B31,'Checking Ledger'!$P$1:$EJ$6,3,FALSE)</f>
        <v>2461.56</v>
      </c>
      <c r="I31" s="18">
        <f>HLOOKUP($B31,'Checking Ledger'!$P$1:$EJ$6,4,FALSE)</f>
        <v>0</v>
      </c>
      <c r="J31" s="18">
        <f t="shared" si="4"/>
        <v>2461.56</v>
      </c>
      <c r="K31" s="139"/>
    </row>
    <row r="32" spans="1:11" ht="12.75" customHeight="1" x14ac:dyDescent="0.25">
      <c r="A32" s="211"/>
      <c r="B32" s="127" t="s">
        <v>139</v>
      </c>
      <c r="C32" s="156">
        <v>4000</v>
      </c>
      <c r="D32" s="18">
        <v>-3900</v>
      </c>
      <c r="E32" s="18">
        <f t="shared" si="2"/>
        <v>100</v>
      </c>
      <c r="F32" s="139"/>
      <c r="G32" s="1"/>
      <c r="H32" s="152">
        <f>HLOOKUP($B32,'Checking Ledger'!$P$1:$EJ$6,3,FALSE)</f>
        <v>2577.42</v>
      </c>
      <c r="I32" s="18">
        <f>HLOOKUP($B32,'Checking Ledger'!$P$1:$EJ$6,4,FALSE)</f>
        <v>0</v>
      </c>
      <c r="J32" s="18">
        <f t="shared" si="4"/>
        <v>2577.42</v>
      </c>
      <c r="K32" s="139"/>
    </row>
    <row r="33" spans="1:11" ht="12.75" customHeight="1" x14ac:dyDescent="0.25">
      <c r="A33" s="211"/>
      <c r="B33" s="127" t="s">
        <v>137</v>
      </c>
      <c r="C33" s="156">
        <v>4000</v>
      </c>
      <c r="D33" s="18">
        <v>-3900</v>
      </c>
      <c r="E33" s="18">
        <f t="shared" si="2"/>
        <v>100</v>
      </c>
      <c r="F33" s="139"/>
      <c r="G33" s="1"/>
      <c r="H33" s="152">
        <f>HLOOKUP($B33,'Checking Ledger'!$P$1:$EJ$6,3,FALSE)</f>
        <v>1871.41</v>
      </c>
      <c r="I33" s="18">
        <f>HLOOKUP($B33,'Checking Ledger'!$P$1:$EJ$6,4,FALSE)</f>
        <v>0</v>
      </c>
      <c r="J33" s="18">
        <f t="shared" si="4"/>
        <v>1871.41</v>
      </c>
      <c r="K33" s="139"/>
    </row>
    <row r="34" spans="1:11" ht="12.75" customHeight="1" x14ac:dyDescent="0.25">
      <c r="A34" s="211"/>
      <c r="B34" s="127" t="s">
        <v>226</v>
      </c>
      <c r="C34" s="156">
        <v>4000</v>
      </c>
      <c r="D34" s="18">
        <v>-3900</v>
      </c>
      <c r="E34" s="18">
        <f t="shared" si="2"/>
        <v>100</v>
      </c>
      <c r="F34" s="139"/>
      <c r="G34" s="1"/>
      <c r="H34" s="152">
        <f>HLOOKUP($B34,'Checking Ledger'!$P$1:$EJ$6,3,FALSE)</f>
        <v>1714.83</v>
      </c>
      <c r="I34" s="18">
        <f>HLOOKUP($B34,'Checking Ledger'!$P$1:$EJ$6,4,FALSE)</f>
        <v>0</v>
      </c>
      <c r="J34" s="18">
        <f t="shared" si="4"/>
        <v>1714.83</v>
      </c>
      <c r="K34" s="139"/>
    </row>
    <row r="35" spans="1:11" ht="12.75" customHeight="1" x14ac:dyDescent="0.25">
      <c r="A35" s="211"/>
      <c r="B35" s="127" t="s">
        <v>132</v>
      </c>
      <c r="C35" s="156">
        <v>4000</v>
      </c>
      <c r="D35" s="18">
        <v>-3900</v>
      </c>
      <c r="E35" s="18">
        <f t="shared" si="2"/>
        <v>100</v>
      </c>
      <c r="F35" s="139"/>
      <c r="G35" s="1"/>
      <c r="H35" s="152">
        <f>HLOOKUP($B35,'Checking Ledger'!$P$1:$EJ$6,3,FALSE)</f>
        <v>1394.64</v>
      </c>
      <c r="I35" s="18">
        <f>HLOOKUP($B35,'Checking Ledger'!$P$1:$EJ$6,4,FALSE)</f>
        <v>0</v>
      </c>
      <c r="J35" s="18">
        <f t="shared" si="4"/>
        <v>1394.64</v>
      </c>
      <c r="K35" s="139"/>
    </row>
    <row r="36" spans="1:11" ht="12.75" customHeight="1" x14ac:dyDescent="0.25">
      <c r="A36" s="211"/>
      <c r="B36" s="127" t="s">
        <v>233</v>
      </c>
      <c r="C36" s="156">
        <v>4000</v>
      </c>
      <c r="D36" s="18">
        <v>-3900</v>
      </c>
      <c r="E36" s="18">
        <f t="shared" si="2"/>
        <v>100</v>
      </c>
      <c r="F36" s="139"/>
      <c r="G36" s="1"/>
      <c r="H36" s="152">
        <f>HLOOKUP($B36,'Checking Ledger'!$P$1:$EJ$6,3,FALSE)</f>
        <v>2253.9499999999998</v>
      </c>
      <c r="I36" s="18">
        <f>HLOOKUP($B36,'Checking Ledger'!$P$1:$EJ$6,4,FALSE)</f>
        <v>0</v>
      </c>
      <c r="J36" s="18">
        <f t="shared" si="4"/>
        <v>2253.9499999999998</v>
      </c>
      <c r="K36" s="139"/>
    </row>
    <row r="37" spans="1:11" ht="12.75" customHeight="1" x14ac:dyDescent="0.25">
      <c r="A37" s="211"/>
      <c r="B37" s="127" t="s">
        <v>232</v>
      </c>
      <c r="C37" s="156">
        <v>4000</v>
      </c>
      <c r="D37" s="18">
        <v>-3900</v>
      </c>
      <c r="E37" s="18">
        <f t="shared" si="2"/>
        <v>100</v>
      </c>
      <c r="F37" s="139"/>
      <c r="G37" s="1"/>
      <c r="H37" s="152">
        <f>HLOOKUP($B37,'Checking Ledger'!$P$1:$EJ$6,3,FALSE)</f>
        <v>4143.3</v>
      </c>
      <c r="I37" s="18">
        <f>HLOOKUP($B37,'Checking Ledger'!$P$1:$EJ$6,4,FALSE)</f>
        <v>0</v>
      </c>
      <c r="J37" s="18">
        <f t="shared" si="4"/>
        <v>4143.3</v>
      </c>
      <c r="K37" s="139"/>
    </row>
    <row r="38" spans="1:11" ht="12.75" customHeight="1" x14ac:dyDescent="0.25">
      <c r="A38" s="211"/>
      <c r="B38" s="127" t="s">
        <v>234</v>
      </c>
      <c r="C38" s="156">
        <v>4000</v>
      </c>
      <c r="D38" s="18">
        <v>-3900</v>
      </c>
      <c r="E38" s="18">
        <f t="shared" si="2"/>
        <v>100</v>
      </c>
      <c r="F38" s="139"/>
      <c r="G38" s="1"/>
      <c r="H38" s="152">
        <f>HLOOKUP($B38,'Checking Ledger'!$P$1:$EJ$6,3,FALSE)</f>
        <v>4343.8599999999997</v>
      </c>
      <c r="I38" s="18">
        <f>HLOOKUP($B38,'Checking Ledger'!$P$1:$EJ$6,4,FALSE)</f>
        <v>0</v>
      </c>
      <c r="J38" s="18">
        <f t="shared" si="4"/>
        <v>4343.8599999999997</v>
      </c>
      <c r="K38" s="139"/>
    </row>
    <row r="39" spans="1:11" x14ac:dyDescent="0.25">
      <c r="A39" s="211"/>
      <c r="B39" s="127" t="s">
        <v>231</v>
      </c>
      <c r="C39" s="156">
        <v>4000</v>
      </c>
      <c r="D39" s="18">
        <v>-3900</v>
      </c>
      <c r="E39" s="18">
        <f t="shared" si="2"/>
        <v>100</v>
      </c>
      <c r="F39" s="139"/>
      <c r="G39" s="1"/>
      <c r="H39" s="152">
        <f>HLOOKUP($B39,'Checking Ledger'!$P$1:$EJ$6,3,FALSE)</f>
        <v>1611.92</v>
      </c>
      <c r="I39" s="18">
        <f>HLOOKUP($B39,'Checking Ledger'!$P$1:$EJ$6,4,FALSE)</f>
        <v>0</v>
      </c>
      <c r="J39" s="18">
        <f t="shared" si="4"/>
        <v>1611.92</v>
      </c>
      <c r="K39" s="139"/>
    </row>
    <row r="40" spans="1:11" x14ac:dyDescent="0.25">
      <c r="A40" s="211"/>
      <c r="B40" s="127" t="s">
        <v>223</v>
      </c>
      <c r="C40" s="156">
        <v>4000</v>
      </c>
      <c r="D40" s="18">
        <v>-3900</v>
      </c>
      <c r="E40" s="18">
        <f t="shared" si="2"/>
        <v>100</v>
      </c>
      <c r="F40" s="139"/>
      <c r="G40" s="1"/>
      <c r="H40" s="152">
        <f>HLOOKUP($B40,'Checking Ledger'!$P$1:$EJ$6,3,FALSE)</f>
        <v>2652.3</v>
      </c>
      <c r="I40" s="18">
        <f>HLOOKUP($B40,'Checking Ledger'!$P$1:$EJ$6,4,FALSE)</f>
        <v>0</v>
      </c>
      <c r="J40" s="18">
        <f t="shared" si="4"/>
        <v>2652.3</v>
      </c>
      <c r="K40" s="139"/>
    </row>
    <row r="41" spans="1:11" x14ac:dyDescent="0.25">
      <c r="A41" s="211"/>
      <c r="B41" s="127" t="s">
        <v>142</v>
      </c>
      <c r="C41" s="156">
        <v>4000</v>
      </c>
      <c r="D41" s="18">
        <v>-3900</v>
      </c>
      <c r="E41" s="18">
        <f t="shared" si="2"/>
        <v>100</v>
      </c>
      <c r="F41" s="139"/>
      <c r="G41" s="1"/>
      <c r="H41" s="152">
        <f>HLOOKUP($B41,'Checking Ledger'!$P$1:$EJ$6,3,FALSE)</f>
        <v>1717.55</v>
      </c>
      <c r="I41" s="18">
        <f>HLOOKUP($B41,'Checking Ledger'!$P$1:$EJ$6,4,FALSE)</f>
        <v>0</v>
      </c>
      <c r="J41" s="18">
        <f t="shared" si="4"/>
        <v>1717.55</v>
      </c>
      <c r="K41" s="139"/>
    </row>
    <row r="42" spans="1:11" x14ac:dyDescent="0.25">
      <c r="A42" s="211"/>
      <c r="B42" s="127" t="s">
        <v>136</v>
      </c>
      <c r="C42" s="156">
        <v>4000</v>
      </c>
      <c r="D42" s="18">
        <v>-3900</v>
      </c>
      <c r="E42" s="18">
        <f t="shared" si="2"/>
        <v>100</v>
      </c>
      <c r="F42" s="139"/>
      <c r="G42" s="1"/>
      <c r="H42" s="152">
        <f>HLOOKUP($B42,'Checking Ledger'!$P$1:$EJ$6,3,FALSE)</f>
        <v>2975.2</v>
      </c>
      <c r="I42" s="18">
        <f>HLOOKUP($B42,'Checking Ledger'!$P$1:$EJ$6,4,FALSE)</f>
        <v>0</v>
      </c>
      <c r="J42" s="18">
        <f t="shared" si="4"/>
        <v>2975.2</v>
      </c>
      <c r="K42" s="139"/>
    </row>
    <row r="43" spans="1:11" x14ac:dyDescent="0.25">
      <c r="A43" s="211"/>
      <c r="B43" s="127" t="s">
        <v>135</v>
      </c>
      <c r="C43" s="156">
        <v>4000</v>
      </c>
      <c r="D43" s="18">
        <v>-3900</v>
      </c>
      <c r="E43" s="18">
        <f t="shared" si="2"/>
        <v>100</v>
      </c>
      <c r="F43" s="139"/>
      <c r="G43" s="1"/>
      <c r="H43" s="152">
        <f>HLOOKUP($B43,'Checking Ledger'!$P$1:$EJ$6,3,FALSE)</f>
        <v>277.16000000000003</v>
      </c>
      <c r="I43" s="18">
        <f>HLOOKUP($B43,'Checking Ledger'!$P$1:$EJ$6,4,FALSE)</f>
        <v>0</v>
      </c>
      <c r="J43" s="18">
        <f t="shared" si="4"/>
        <v>277.16000000000003</v>
      </c>
      <c r="K43" s="139"/>
    </row>
    <row r="44" spans="1:11" x14ac:dyDescent="0.25">
      <c r="A44" s="211"/>
      <c r="B44" s="127" t="s">
        <v>183</v>
      </c>
      <c r="C44" s="156">
        <v>4000</v>
      </c>
      <c r="D44" s="18">
        <v>-3900</v>
      </c>
      <c r="E44" s="18">
        <f t="shared" si="2"/>
        <v>100</v>
      </c>
      <c r="F44" s="139"/>
      <c r="G44" s="1"/>
      <c r="H44" s="152">
        <f>HLOOKUP($B44,'Checking Ledger'!$P$1:$EJ$6,3,FALSE)</f>
        <v>0</v>
      </c>
      <c r="I44" s="18">
        <f>HLOOKUP($B44,'Checking Ledger'!$P$1:$EJ$6,4,FALSE)</f>
        <v>0</v>
      </c>
      <c r="J44" s="18">
        <f t="shared" si="4"/>
        <v>0</v>
      </c>
      <c r="K44" s="139"/>
    </row>
    <row r="45" spans="1:11" x14ac:dyDescent="0.25">
      <c r="A45" s="211"/>
      <c r="B45" s="127" t="s">
        <v>184</v>
      </c>
      <c r="C45" s="156">
        <v>4000</v>
      </c>
      <c r="D45" s="18">
        <v>-3900</v>
      </c>
      <c r="E45" s="18">
        <f t="shared" si="2"/>
        <v>100</v>
      </c>
      <c r="F45" s="139"/>
      <c r="G45" s="1"/>
      <c r="H45" s="152">
        <f>HLOOKUP($B45,'Checking Ledger'!$P$1:$EJ$6,3,FALSE)</f>
        <v>0</v>
      </c>
      <c r="I45" s="18">
        <f>HLOOKUP($B45,'Checking Ledger'!$P$1:$EJ$6,4,FALSE)</f>
        <v>0</v>
      </c>
      <c r="J45" s="18">
        <f t="shared" si="4"/>
        <v>0</v>
      </c>
      <c r="K45" s="139"/>
    </row>
    <row r="46" spans="1:11" x14ac:dyDescent="0.25">
      <c r="A46" s="211"/>
      <c r="B46" s="127" t="s">
        <v>185</v>
      </c>
      <c r="C46" s="156">
        <v>4000</v>
      </c>
      <c r="D46" s="18">
        <v>-3900</v>
      </c>
      <c r="E46" s="18">
        <f t="shared" si="2"/>
        <v>100</v>
      </c>
      <c r="F46" s="139"/>
      <c r="G46" s="1"/>
      <c r="H46" s="152">
        <f>HLOOKUP($B46,'Checking Ledger'!$P$1:$EJ$6,3,FALSE)</f>
        <v>0</v>
      </c>
      <c r="I46" s="18">
        <f>HLOOKUP($B46,'Checking Ledger'!$P$1:$EJ$6,4,FALSE)</f>
        <v>0</v>
      </c>
      <c r="J46" s="18">
        <f t="shared" si="4"/>
        <v>0</v>
      </c>
      <c r="K46" s="139"/>
    </row>
    <row r="47" spans="1:11" ht="12.75" customHeight="1" x14ac:dyDescent="0.25">
      <c r="A47" s="211"/>
      <c r="B47" s="127" t="s">
        <v>186</v>
      </c>
      <c r="C47" s="156">
        <v>4000</v>
      </c>
      <c r="D47" s="18">
        <v>-3900</v>
      </c>
      <c r="E47" s="18">
        <f t="shared" si="2"/>
        <v>100</v>
      </c>
      <c r="F47" s="139"/>
      <c r="G47" s="1"/>
      <c r="H47" s="152">
        <f>HLOOKUP($B47,'Checking Ledger'!$P$1:$EJ$6,3,FALSE)</f>
        <v>0</v>
      </c>
      <c r="I47" s="18">
        <f>HLOOKUP($B47,'Checking Ledger'!$P$1:$EJ$6,4,FALSE)</f>
        <v>0</v>
      </c>
      <c r="J47" s="18">
        <f t="shared" si="4"/>
        <v>0</v>
      </c>
      <c r="K47" s="139"/>
    </row>
    <row r="48" spans="1:11" ht="12" customHeight="1" x14ac:dyDescent="0.25">
      <c r="A48" s="211"/>
      <c r="B48" s="127" t="s">
        <v>140</v>
      </c>
      <c r="C48" s="156">
        <v>5000</v>
      </c>
      <c r="D48" s="18">
        <v>-2000</v>
      </c>
      <c r="E48" s="18">
        <f t="shared" ref="E48:E78" si="7">C48+D48</f>
        <v>3000</v>
      </c>
      <c r="F48" s="139"/>
      <c r="G48" s="1"/>
      <c r="H48" s="152">
        <f>HLOOKUP($B48,'Checking Ledger'!$P$1:$EJ$6,3,FALSE)</f>
        <v>0</v>
      </c>
      <c r="I48" s="18">
        <f>HLOOKUP($B48,'Checking Ledger'!$P$1:$EJ$6,4,FALSE)</f>
        <v>0</v>
      </c>
      <c r="J48" s="18">
        <f t="shared" si="4"/>
        <v>0</v>
      </c>
      <c r="K48" s="139"/>
    </row>
    <row r="49" spans="1:11" x14ac:dyDescent="0.25">
      <c r="A49" s="211"/>
      <c r="B49" s="127" t="s">
        <v>187</v>
      </c>
      <c r="C49" s="156">
        <v>4000</v>
      </c>
      <c r="D49" s="18">
        <v>-3900</v>
      </c>
      <c r="E49" s="18">
        <f t="shared" si="7"/>
        <v>100</v>
      </c>
      <c r="F49" s="139"/>
      <c r="G49" s="1"/>
      <c r="H49" s="152">
        <f>HLOOKUP($B49,'Checking Ledger'!$P$1:$EJ$6,3,FALSE)</f>
        <v>0</v>
      </c>
      <c r="I49" s="18">
        <f>HLOOKUP($B49,'Checking Ledger'!$P$1:$EJ$6,4,FALSE)</f>
        <v>0</v>
      </c>
      <c r="J49" s="18">
        <f t="shared" si="4"/>
        <v>0</v>
      </c>
      <c r="K49" s="139"/>
    </row>
    <row r="50" spans="1:11" ht="12.75" customHeight="1" x14ac:dyDescent="0.25">
      <c r="A50" s="211"/>
      <c r="B50" s="127" t="s">
        <v>188</v>
      </c>
      <c r="C50" s="156">
        <v>4000</v>
      </c>
      <c r="D50" s="18">
        <v>-3900</v>
      </c>
      <c r="E50" s="18">
        <f t="shared" si="7"/>
        <v>100</v>
      </c>
      <c r="F50" s="139"/>
      <c r="G50" s="1"/>
      <c r="H50" s="152">
        <f>HLOOKUP($B50,'Checking Ledger'!$P$1:$EJ$6,3,FALSE)</f>
        <v>0</v>
      </c>
      <c r="I50" s="18">
        <f>HLOOKUP($B50,'Checking Ledger'!$P$1:$EJ$6,4,FALSE)</f>
        <v>0</v>
      </c>
      <c r="J50" s="18">
        <f t="shared" si="4"/>
        <v>0</v>
      </c>
      <c r="K50" s="139"/>
    </row>
    <row r="51" spans="1:11" x14ac:dyDescent="0.25">
      <c r="A51" s="211"/>
      <c r="B51" s="127" t="s">
        <v>189</v>
      </c>
      <c r="C51" s="156">
        <v>4000</v>
      </c>
      <c r="D51" s="18">
        <v>-3900</v>
      </c>
      <c r="E51" s="18">
        <f t="shared" si="7"/>
        <v>100</v>
      </c>
      <c r="F51" s="139"/>
      <c r="G51" s="1"/>
      <c r="H51" s="152">
        <f>HLOOKUP($B51,'Checking Ledger'!$P$1:$EJ$6,3,FALSE)</f>
        <v>0</v>
      </c>
      <c r="I51" s="18">
        <f>HLOOKUP($B51,'Checking Ledger'!$P$1:$EJ$6,4,FALSE)</f>
        <v>0</v>
      </c>
      <c r="J51" s="18">
        <f t="shared" si="4"/>
        <v>0</v>
      </c>
      <c r="K51" s="139"/>
    </row>
    <row r="52" spans="1:11" x14ac:dyDescent="0.25">
      <c r="A52" s="211"/>
      <c r="B52" s="127" t="s">
        <v>190</v>
      </c>
      <c r="C52" s="156">
        <v>4000</v>
      </c>
      <c r="D52" s="18">
        <v>-3900</v>
      </c>
      <c r="E52" s="18">
        <f t="shared" si="7"/>
        <v>100</v>
      </c>
      <c r="F52" s="139"/>
      <c r="G52" s="1"/>
      <c r="H52" s="152">
        <f>HLOOKUP($B52,'Checking Ledger'!$P$1:$EJ$6,3,FALSE)</f>
        <v>0</v>
      </c>
      <c r="I52" s="18">
        <f>HLOOKUP($B52,'Checking Ledger'!$P$1:$EJ$6,4,FALSE)</f>
        <v>0</v>
      </c>
      <c r="J52" s="18">
        <f t="shared" si="4"/>
        <v>0</v>
      </c>
      <c r="K52" s="139"/>
    </row>
    <row r="53" spans="1:11" x14ac:dyDescent="0.25">
      <c r="A53" s="211"/>
      <c r="B53" s="127" t="s">
        <v>191</v>
      </c>
      <c r="C53" s="156">
        <v>4000</v>
      </c>
      <c r="D53" s="18">
        <v>-3900</v>
      </c>
      <c r="E53" s="18">
        <f t="shared" si="7"/>
        <v>100</v>
      </c>
      <c r="F53" s="139"/>
      <c r="G53" s="1"/>
      <c r="H53" s="152">
        <f>HLOOKUP($B53,'Checking Ledger'!$P$1:$EJ$6,3,FALSE)</f>
        <v>0</v>
      </c>
      <c r="I53" s="18">
        <f>HLOOKUP($B53,'Checking Ledger'!$P$1:$EJ$6,4,FALSE)</f>
        <v>0</v>
      </c>
      <c r="J53" s="18">
        <f t="shared" si="4"/>
        <v>0</v>
      </c>
      <c r="K53" s="139"/>
    </row>
    <row r="54" spans="1:11" x14ac:dyDescent="0.25">
      <c r="A54" s="211"/>
      <c r="B54" s="127" t="s">
        <v>192</v>
      </c>
      <c r="C54" s="156">
        <v>4000</v>
      </c>
      <c r="D54" s="18">
        <v>-3900</v>
      </c>
      <c r="E54" s="18">
        <f t="shared" si="7"/>
        <v>100</v>
      </c>
      <c r="F54" s="139"/>
      <c r="G54" s="1"/>
      <c r="H54" s="152">
        <f>HLOOKUP($B54,'Checking Ledger'!$P$1:$EJ$6,3,FALSE)</f>
        <v>0</v>
      </c>
      <c r="I54" s="18">
        <f>HLOOKUP($B54,'Checking Ledger'!$P$1:$EJ$6,4,FALSE)</f>
        <v>0</v>
      </c>
      <c r="J54" s="18">
        <f t="shared" si="4"/>
        <v>0</v>
      </c>
      <c r="K54" s="139"/>
    </row>
    <row r="55" spans="1:11" x14ac:dyDescent="0.25">
      <c r="A55" s="211"/>
      <c r="B55" s="127" t="s">
        <v>193</v>
      </c>
      <c r="C55" s="156">
        <v>4000</v>
      </c>
      <c r="D55" s="18">
        <v>-3900</v>
      </c>
      <c r="E55" s="18">
        <f t="shared" si="7"/>
        <v>100</v>
      </c>
      <c r="F55" s="139"/>
      <c r="G55" s="1"/>
      <c r="H55" s="152">
        <f>HLOOKUP($B55,'Checking Ledger'!$P$1:$EJ$6,3,FALSE)</f>
        <v>0</v>
      </c>
      <c r="I55" s="18">
        <f>HLOOKUP($B55,'Checking Ledger'!$P$1:$EJ$6,4,FALSE)</f>
        <v>0</v>
      </c>
      <c r="J55" s="18">
        <f t="shared" si="4"/>
        <v>0</v>
      </c>
      <c r="K55" s="139"/>
    </row>
    <row r="56" spans="1:11" x14ac:dyDescent="0.25">
      <c r="A56" s="211"/>
      <c r="B56" s="127" t="s">
        <v>194</v>
      </c>
      <c r="C56" s="156">
        <v>4000</v>
      </c>
      <c r="D56" s="18">
        <v>-3900</v>
      </c>
      <c r="E56" s="18">
        <f t="shared" si="7"/>
        <v>100</v>
      </c>
      <c r="F56" s="139"/>
      <c r="G56" s="1"/>
      <c r="H56" s="152">
        <f>HLOOKUP($B56,'Checking Ledger'!$P$1:$EJ$6,3,FALSE)</f>
        <v>0</v>
      </c>
      <c r="I56" s="18">
        <f>HLOOKUP($B56,'Checking Ledger'!$P$1:$EJ$6,4,FALSE)</f>
        <v>0</v>
      </c>
      <c r="J56" s="18">
        <f t="shared" si="4"/>
        <v>0</v>
      </c>
      <c r="K56" s="139"/>
    </row>
    <row r="57" spans="1:11" x14ac:dyDescent="0.25">
      <c r="A57" s="211"/>
      <c r="B57" s="127" t="s">
        <v>195</v>
      </c>
      <c r="C57" s="156">
        <v>4000</v>
      </c>
      <c r="D57" s="18">
        <v>-3900</v>
      </c>
      <c r="E57" s="18">
        <f t="shared" si="7"/>
        <v>100</v>
      </c>
      <c r="F57" s="139"/>
      <c r="G57" s="1"/>
      <c r="H57" s="152">
        <f>HLOOKUP($B57,'Checking Ledger'!$P$1:$EJ$6,3,FALSE)</f>
        <v>0</v>
      </c>
      <c r="I57" s="18">
        <f>HLOOKUP($B57,'Checking Ledger'!$P$1:$EJ$6,4,FALSE)</f>
        <v>0</v>
      </c>
      <c r="J57" s="18">
        <f t="shared" si="4"/>
        <v>0</v>
      </c>
      <c r="K57" s="139"/>
    </row>
    <row r="58" spans="1:11" x14ac:dyDescent="0.25">
      <c r="A58" s="211"/>
      <c r="B58" s="127" t="s">
        <v>196</v>
      </c>
      <c r="C58" s="156">
        <v>4000</v>
      </c>
      <c r="D58" s="18">
        <v>-3900</v>
      </c>
      <c r="E58" s="18">
        <f t="shared" si="7"/>
        <v>100</v>
      </c>
      <c r="F58" s="139"/>
      <c r="G58" s="1"/>
      <c r="H58" s="152">
        <f>HLOOKUP($B58,'Checking Ledger'!$P$1:$EJ$6,3,FALSE)</f>
        <v>0</v>
      </c>
      <c r="I58" s="18">
        <f>HLOOKUP($B58,'Checking Ledger'!$P$1:$EJ$6,4,FALSE)</f>
        <v>0</v>
      </c>
      <c r="J58" s="18">
        <f t="shared" si="4"/>
        <v>0</v>
      </c>
      <c r="K58" s="139"/>
    </row>
    <row r="59" spans="1:11" x14ac:dyDescent="0.25">
      <c r="A59" s="211"/>
      <c r="B59" s="166" t="s">
        <v>197</v>
      </c>
      <c r="C59" s="156">
        <v>4000</v>
      </c>
      <c r="D59" s="18">
        <v>-3900</v>
      </c>
      <c r="E59" s="18">
        <f t="shared" si="7"/>
        <v>100</v>
      </c>
      <c r="F59" s="139"/>
      <c r="G59" s="1"/>
      <c r="H59" s="152">
        <f>HLOOKUP($B59,'Checking Ledger'!$P$1:$EJ$6,3,FALSE)</f>
        <v>0</v>
      </c>
      <c r="I59" s="18">
        <f>HLOOKUP($B59,'Checking Ledger'!$P$1:$EJ$6,4,FALSE)</f>
        <v>0</v>
      </c>
      <c r="J59" s="18">
        <f t="shared" si="4"/>
        <v>0</v>
      </c>
      <c r="K59" s="139"/>
    </row>
    <row r="60" spans="1:11" x14ac:dyDescent="0.25">
      <c r="A60" s="211"/>
      <c r="B60" s="166" t="s">
        <v>198</v>
      </c>
      <c r="C60" s="156">
        <v>4000</v>
      </c>
      <c r="D60" s="18">
        <v>-3900</v>
      </c>
      <c r="E60" s="18">
        <f t="shared" si="7"/>
        <v>100</v>
      </c>
      <c r="F60" s="139"/>
      <c r="G60" s="1"/>
      <c r="H60" s="152">
        <f>HLOOKUP($B60,'Checking Ledger'!$P$1:$EJ$6,3,FALSE)</f>
        <v>0</v>
      </c>
      <c r="I60" s="18">
        <f>HLOOKUP($B60,'Checking Ledger'!$P$1:$EJ$6,4,FALSE)</f>
        <v>0</v>
      </c>
      <c r="J60" s="18">
        <f t="shared" si="4"/>
        <v>0</v>
      </c>
      <c r="K60" s="139"/>
    </row>
    <row r="61" spans="1:11" x14ac:dyDescent="0.25">
      <c r="A61" s="211"/>
      <c r="B61" s="166" t="s">
        <v>199</v>
      </c>
      <c r="C61" s="156">
        <v>4000</v>
      </c>
      <c r="D61" s="18">
        <v>-3900</v>
      </c>
      <c r="E61" s="18">
        <f t="shared" si="7"/>
        <v>100</v>
      </c>
      <c r="F61" s="139"/>
      <c r="G61" s="1"/>
      <c r="H61" s="152">
        <f>HLOOKUP($B61,'Checking Ledger'!$P$1:$EJ$6,3,FALSE)</f>
        <v>0</v>
      </c>
      <c r="I61" s="18">
        <f>HLOOKUP($B61,'Checking Ledger'!$P$1:$EJ$6,4,FALSE)</f>
        <v>0</v>
      </c>
      <c r="J61" s="18">
        <f t="shared" si="4"/>
        <v>0</v>
      </c>
      <c r="K61" s="139"/>
    </row>
    <row r="62" spans="1:11" x14ac:dyDescent="0.25">
      <c r="A62" s="211"/>
      <c r="B62" s="166" t="s">
        <v>200</v>
      </c>
      <c r="C62" s="156">
        <v>4000</v>
      </c>
      <c r="D62" s="18">
        <v>-3900</v>
      </c>
      <c r="E62" s="18">
        <f t="shared" si="7"/>
        <v>100</v>
      </c>
      <c r="F62" s="139"/>
      <c r="G62" s="1"/>
      <c r="H62" s="152">
        <f>HLOOKUP($B62,'Checking Ledger'!$P$1:$EJ$6,3,FALSE)</f>
        <v>0</v>
      </c>
      <c r="I62" s="18">
        <f>HLOOKUP($B62,'Checking Ledger'!$P$1:$EJ$6,4,FALSE)</f>
        <v>0</v>
      </c>
      <c r="J62" s="18">
        <f t="shared" si="4"/>
        <v>0</v>
      </c>
      <c r="K62" s="139"/>
    </row>
    <row r="63" spans="1:11" x14ac:dyDescent="0.25">
      <c r="A63" s="211"/>
      <c r="B63" s="166" t="s">
        <v>201</v>
      </c>
      <c r="C63" s="156">
        <v>4000</v>
      </c>
      <c r="D63" s="18">
        <v>-3900</v>
      </c>
      <c r="E63" s="18">
        <f t="shared" si="7"/>
        <v>100</v>
      </c>
      <c r="F63" s="139"/>
      <c r="G63" s="1"/>
      <c r="H63" s="152">
        <f>HLOOKUP($B63,'Checking Ledger'!$P$1:$EJ$6,3,FALSE)</f>
        <v>0</v>
      </c>
      <c r="I63" s="18">
        <f>HLOOKUP($B63,'Checking Ledger'!$P$1:$EJ$6,4,FALSE)</f>
        <v>0</v>
      </c>
      <c r="J63" s="18">
        <f t="shared" si="4"/>
        <v>0</v>
      </c>
      <c r="K63" s="139"/>
    </row>
    <row r="64" spans="1:11" x14ac:dyDescent="0.25">
      <c r="A64" s="211"/>
      <c r="B64" s="166" t="s">
        <v>202</v>
      </c>
      <c r="C64" s="156">
        <v>4000</v>
      </c>
      <c r="D64" s="18">
        <v>-3900</v>
      </c>
      <c r="E64" s="18">
        <f t="shared" si="7"/>
        <v>100</v>
      </c>
      <c r="F64" s="139"/>
      <c r="G64" s="1"/>
      <c r="H64" s="152">
        <f>HLOOKUP($B64,'Checking Ledger'!$P$1:$EJ$6,3,FALSE)</f>
        <v>0</v>
      </c>
      <c r="I64" s="18">
        <f>HLOOKUP($B64,'Checking Ledger'!$P$1:$EJ$6,4,FALSE)</f>
        <v>0</v>
      </c>
      <c r="J64" s="18">
        <f t="shared" si="4"/>
        <v>0</v>
      </c>
      <c r="K64" s="139"/>
    </row>
    <row r="65" spans="1:11" x14ac:dyDescent="0.25">
      <c r="A65" s="211"/>
      <c r="B65" s="166" t="s">
        <v>203</v>
      </c>
      <c r="C65" s="156">
        <v>4000</v>
      </c>
      <c r="D65" s="18">
        <v>-3900</v>
      </c>
      <c r="E65" s="18">
        <f t="shared" si="7"/>
        <v>100</v>
      </c>
      <c r="F65" s="139"/>
      <c r="G65" s="1"/>
      <c r="H65" s="152">
        <f>HLOOKUP($B65,'Checking Ledger'!$P$1:$EJ$6,3,FALSE)</f>
        <v>0</v>
      </c>
      <c r="I65" s="18">
        <f>HLOOKUP($B65,'Checking Ledger'!$P$1:$EJ$6,4,FALSE)</f>
        <v>0</v>
      </c>
      <c r="J65" s="18">
        <f t="shared" si="4"/>
        <v>0</v>
      </c>
      <c r="K65" s="139"/>
    </row>
    <row r="66" spans="1:11" x14ac:dyDescent="0.25">
      <c r="A66" s="211"/>
      <c r="B66" s="166" t="s">
        <v>204</v>
      </c>
      <c r="C66" s="156">
        <v>4000</v>
      </c>
      <c r="D66" s="18">
        <v>-3900</v>
      </c>
      <c r="E66" s="18">
        <f t="shared" si="7"/>
        <v>100</v>
      </c>
      <c r="F66" s="139"/>
      <c r="G66" s="1"/>
      <c r="H66" s="152">
        <f>HLOOKUP($B66,'Checking Ledger'!$P$1:$EJ$6,3,FALSE)</f>
        <v>0</v>
      </c>
      <c r="I66" s="18">
        <f>HLOOKUP($B66,'Checking Ledger'!$P$1:$EJ$6,4,FALSE)</f>
        <v>0</v>
      </c>
      <c r="J66" s="18">
        <f t="shared" si="4"/>
        <v>0</v>
      </c>
      <c r="K66" s="139"/>
    </row>
    <row r="67" spans="1:11" x14ac:dyDescent="0.25">
      <c r="A67" s="211"/>
      <c r="B67" s="166" t="s">
        <v>205</v>
      </c>
      <c r="C67" s="156">
        <v>4000</v>
      </c>
      <c r="D67" s="18">
        <v>-3900</v>
      </c>
      <c r="E67" s="18">
        <f t="shared" si="7"/>
        <v>100</v>
      </c>
      <c r="F67" s="139"/>
      <c r="G67" s="1"/>
      <c r="H67" s="152">
        <f>HLOOKUP($B67,'Checking Ledger'!$P$1:$EJ$6,3,FALSE)</f>
        <v>0</v>
      </c>
      <c r="I67" s="18">
        <f>HLOOKUP($B67,'Checking Ledger'!$P$1:$EJ$6,4,FALSE)</f>
        <v>0</v>
      </c>
      <c r="J67" s="18">
        <f t="shared" si="4"/>
        <v>0</v>
      </c>
      <c r="K67" s="139"/>
    </row>
    <row r="68" spans="1:11" x14ac:dyDescent="0.25">
      <c r="A68" s="211"/>
      <c r="B68" s="166" t="s">
        <v>206</v>
      </c>
      <c r="C68" s="156">
        <v>4000</v>
      </c>
      <c r="D68" s="18">
        <v>-3900</v>
      </c>
      <c r="E68" s="18">
        <f t="shared" si="7"/>
        <v>100</v>
      </c>
      <c r="F68" s="139"/>
      <c r="G68" s="1"/>
      <c r="H68" s="152">
        <f>HLOOKUP($B68,'Checking Ledger'!$P$1:$EJ$6,3,FALSE)</f>
        <v>0</v>
      </c>
      <c r="I68" s="18">
        <f>HLOOKUP($B68,'Checking Ledger'!$P$1:$EJ$6,4,FALSE)</f>
        <v>0</v>
      </c>
      <c r="J68" s="18">
        <f t="shared" si="4"/>
        <v>0</v>
      </c>
      <c r="K68" s="139"/>
    </row>
    <row r="69" spans="1:11" x14ac:dyDescent="0.25">
      <c r="A69" s="211"/>
      <c r="B69" s="166" t="s">
        <v>207</v>
      </c>
      <c r="C69" s="156">
        <v>4000</v>
      </c>
      <c r="D69" s="18">
        <v>-3900</v>
      </c>
      <c r="E69" s="18">
        <f t="shared" si="7"/>
        <v>100</v>
      </c>
      <c r="F69" s="139"/>
      <c r="G69" s="1"/>
      <c r="H69" s="152">
        <f>HLOOKUP($B69,'Checking Ledger'!$P$1:$EJ$6,3,FALSE)</f>
        <v>0</v>
      </c>
      <c r="I69" s="18">
        <f>HLOOKUP($B69,'Checking Ledger'!$P$1:$EJ$6,4,FALSE)</f>
        <v>0</v>
      </c>
      <c r="J69" s="18">
        <f t="shared" si="4"/>
        <v>0</v>
      </c>
      <c r="K69" s="139"/>
    </row>
    <row r="70" spans="1:11" x14ac:dyDescent="0.25">
      <c r="A70" s="211"/>
      <c r="B70" s="166" t="s">
        <v>208</v>
      </c>
      <c r="C70" s="156">
        <v>4000</v>
      </c>
      <c r="D70" s="18">
        <v>-3900</v>
      </c>
      <c r="E70" s="18">
        <f t="shared" si="7"/>
        <v>100</v>
      </c>
      <c r="F70" s="139"/>
      <c r="G70" s="1"/>
      <c r="H70" s="152">
        <f>HLOOKUP($B70,'Checking Ledger'!$P$1:$EJ$6,3,FALSE)</f>
        <v>0</v>
      </c>
      <c r="I70" s="18">
        <f>HLOOKUP($B70,'Checking Ledger'!$P$1:$EJ$6,4,FALSE)</f>
        <v>0</v>
      </c>
      <c r="J70" s="18">
        <f t="shared" si="4"/>
        <v>0</v>
      </c>
      <c r="K70" s="139"/>
    </row>
    <row r="71" spans="1:11" ht="14.4" customHeight="1" x14ac:dyDescent="0.25">
      <c r="A71" s="211"/>
      <c r="B71" s="166" t="s">
        <v>209</v>
      </c>
      <c r="C71" s="156">
        <v>4000</v>
      </c>
      <c r="D71" s="18">
        <v>-3900</v>
      </c>
      <c r="E71" s="18">
        <f t="shared" si="7"/>
        <v>100</v>
      </c>
      <c r="F71" s="139"/>
      <c r="G71" s="1"/>
      <c r="H71" s="152">
        <f>HLOOKUP($B71,'Checking Ledger'!$P$1:$EJ$6,3,FALSE)</f>
        <v>0</v>
      </c>
      <c r="I71" s="18">
        <f>HLOOKUP($B71,'Checking Ledger'!$P$1:$EJ$6,4,FALSE)</f>
        <v>0</v>
      </c>
      <c r="J71" s="18">
        <f t="shared" si="4"/>
        <v>0</v>
      </c>
      <c r="K71" s="139"/>
    </row>
    <row r="72" spans="1:11" ht="12.6" customHeight="1" x14ac:dyDescent="0.25">
      <c r="A72" s="211"/>
      <c r="B72" s="166" t="s">
        <v>210</v>
      </c>
      <c r="C72" s="156">
        <v>4000</v>
      </c>
      <c r="D72" s="18">
        <v>-3900</v>
      </c>
      <c r="E72" s="18">
        <f t="shared" si="7"/>
        <v>100</v>
      </c>
      <c r="F72" s="139"/>
      <c r="G72" s="1"/>
      <c r="H72" s="152">
        <f>HLOOKUP($B72,'Checking Ledger'!$P$1:$EJ$6,3,FALSE)</f>
        <v>0</v>
      </c>
      <c r="I72" s="18">
        <f>HLOOKUP($B72,'Checking Ledger'!$P$1:$EJ$6,4,FALSE)</f>
        <v>0</v>
      </c>
      <c r="J72" s="18">
        <f t="shared" si="4"/>
        <v>0</v>
      </c>
      <c r="K72" s="139"/>
    </row>
    <row r="73" spans="1:11" ht="13.2" customHeight="1" x14ac:dyDescent="0.25">
      <c r="A73" s="211"/>
      <c r="B73" s="166" t="s">
        <v>211</v>
      </c>
      <c r="C73" s="156">
        <v>4000</v>
      </c>
      <c r="D73" s="18">
        <v>-3900</v>
      </c>
      <c r="E73" s="18">
        <f t="shared" si="7"/>
        <v>100</v>
      </c>
      <c r="F73" s="139"/>
      <c r="G73" s="1"/>
      <c r="H73" s="152">
        <f>HLOOKUP($B73,'Checking Ledger'!$P$1:$EJ$6,3,FALSE)</f>
        <v>0</v>
      </c>
      <c r="I73" s="18">
        <f>HLOOKUP($B73,'Checking Ledger'!$P$1:$EJ$6,4,FALSE)</f>
        <v>0</v>
      </c>
      <c r="J73" s="18">
        <f t="shared" si="4"/>
        <v>0</v>
      </c>
      <c r="K73" s="139"/>
    </row>
    <row r="74" spans="1:11" x14ac:dyDescent="0.25">
      <c r="A74" s="211"/>
      <c r="B74" s="127" t="s">
        <v>103</v>
      </c>
      <c r="C74" s="158">
        <v>5500</v>
      </c>
      <c r="D74" s="18">
        <v>-5400</v>
      </c>
      <c r="E74" s="18">
        <f t="shared" si="7"/>
        <v>100</v>
      </c>
      <c r="F74" s="139"/>
      <c r="H74" s="152">
        <f>HLOOKUP($B74,'Checking Ledger'!$P$1:$EJ$6,3,FALSE)</f>
        <v>5674.59</v>
      </c>
      <c r="I74" s="18">
        <f>HLOOKUP($B74,'Checking Ledger'!$P$1:$EJ$6,4,FALSE)</f>
        <v>0</v>
      </c>
      <c r="J74" s="18">
        <f t="shared" si="4"/>
        <v>5674.59</v>
      </c>
      <c r="K74" s="139"/>
    </row>
    <row r="75" spans="1:11" x14ac:dyDescent="0.25">
      <c r="A75" s="211"/>
      <c r="B75" s="127" t="s">
        <v>10</v>
      </c>
      <c r="C75" s="158">
        <v>5500</v>
      </c>
      <c r="D75" s="18">
        <v>-5400</v>
      </c>
      <c r="E75" s="18">
        <f t="shared" si="7"/>
        <v>100</v>
      </c>
      <c r="F75" s="139"/>
      <c r="H75" s="152">
        <f>HLOOKUP($B75,'Checking Ledger'!$P$1:$EJ$6,3,FALSE)</f>
        <v>5568.9</v>
      </c>
      <c r="I75" s="18">
        <f>HLOOKUP($B75,'Checking Ledger'!$P$1:$EJ$6,4,FALSE)</f>
        <v>0</v>
      </c>
      <c r="J75" s="18">
        <f t="shared" si="4"/>
        <v>5568.9</v>
      </c>
      <c r="K75" s="139"/>
    </row>
    <row r="76" spans="1:11" ht="13.8" thickBot="1" x14ac:dyDescent="0.3">
      <c r="A76" s="211"/>
      <c r="B76" s="127" t="s">
        <v>11</v>
      </c>
      <c r="C76" s="158">
        <v>3400</v>
      </c>
      <c r="D76" s="20">
        <v>-3300</v>
      </c>
      <c r="E76" s="18">
        <f t="shared" si="7"/>
        <v>100</v>
      </c>
      <c r="F76" s="141"/>
      <c r="G76" s="1"/>
      <c r="H76" s="152">
        <f>HLOOKUP($B76,'Checking Ledger'!$P$1:$EJ$6,3,FALSE)</f>
        <v>0</v>
      </c>
      <c r="I76" s="18">
        <f>HLOOKUP($B76,'Checking Ledger'!$P$1:$EJ$6,4,FALSE)</f>
        <v>0</v>
      </c>
      <c r="J76" s="18">
        <f t="shared" si="4"/>
        <v>0</v>
      </c>
      <c r="K76" s="141"/>
    </row>
    <row r="77" spans="1:11" ht="14.4" thickTop="1" thickBot="1" x14ac:dyDescent="0.3">
      <c r="A77" s="168"/>
      <c r="B77" s="212" t="s">
        <v>12</v>
      </c>
      <c r="C77" s="159">
        <v>2300</v>
      </c>
      <c r="D77" s="24">
        <v>-2200</v>
      </c>
      <c r="E77" s="134">
        <f t="shared" si="7"/>
        <v>100</v>
      </c>
      <c r="F77" s="146">
        <f>SUM(E17:E77)</f>
        <v>-256</v>
      </c>
      <c r="G77" s="1"/>
      <c r="H77" s="152">
        <f>HLOOKUP($B77,'Checking Ledger'!$P$1:$EJ$6,3,FALSE)</f>
        <v>964.92</v>
      </c>
      <c r="I77" s="18">
        <f>HLOOKUP($B77,'Checking Ledger'!$P$1:$EJ$6,4,FALSE)</f>
        <v>0</v>
      </c>
      <c r="J77" s="18">
        <f t="shared" si="4"/>
        <v>964.92</v>
      </c>
      <c r="K77" s="146">
        <f>SUM(J17:J77)</f>
        <v>62077.68</v>
      </c>
    </row>
    <row r="78" spans="1:11" ht="13.2" customHeight="1" x14ac:dyDescent="0.25">
      <c r="A78" s="149"/>
      <c r="B78" s="173" t="s">
        <v>222</v>
      </c>
      <c r="C78" s="251">
        <v>500</v>
      </c>
      <c r="D78" s="252">
        <v>-1500</v>
      </c>
      <c r="E78" s="253">
        <f t="shared" si="7"/>
        <v>-1000</v>
      </c>
      <c r="F78" s="145"/>
      <c r="G78" s="1"/>
      <c r="H78" s="129">
        <f>HLOOKUP($B78,'Checking Ledger'!$P$1:$EJ$6,3,FALSE)</f>
        <v>0</v>
      </c>
      <c r="I78" s="17">
        <f>HLOOKUP($B78,'Checking Ledger'!$P$1:$EJ$6,4,FALSE)</f>
        <v>0</v>
      </c>
      <c r="J78" s="135">
        <f t="shared" si="3"/>
        <v>0</v>
      </c>
      <c r="K78" s="145"/>
    </row>
    <row r="79" spans="1:11" x14ac:dyDescent="0.25">
      <c r="A79" s="148" t="s">
        <v>120</v>
      </c>
      <c r="B79" s="162" t="s">
        <v>247</v>
      </c>
      <c r="C79" s="20">
        <v>1500</v>
      </c>
      <c r="D79" s="20">
        <v>-500</v>
      </c>
      <c r="E79" s="20">
        <f t="shared" ref="E79" si="8">C79+D79</f>
        <v>1000</v>
      </c>
      <c r="F79" s="139"/>
      <c r="G79" s="1"/>
      <c r="H79" s="131">
        <f>HLOOKUP($B79,'Checking Ledger'!$P$1:$EJ$6,3,FALSE)</f>
        <v>0</v>
      </c>
      <c r="I79" s="20">
        <f>HLOOKUP($B79,'Checking Ledger'!$P$1:$EJ$6,4,FALSE)</f>
        <v>0</v>
      </c>
      <c r="J79" s="136">
        <f t="shared" si="3"/>
        <v>0</v>
      </c>
      <c r="K79" s="139"/>
    </row>
    <row r="80" spans="1:11" x14ac:dyDescent="0.25">
      <c r="A80" s="148" t="s">
        <v>127</v>
      </c>
      <c r="B80" s="162" t="s">
        <v>131</v>
      </c>
      <c r="C80" s="131"/>
      <c r="D80" s="20">
        <v>-100</v>
      </c>
      <c r="E80" s="136">
        <f>C80+D80</f>
        <v>-100</v>
      </c>
      <c r="F80" s="139"/>
      <c r="G80" s="1"/>
      <c r="H80" s="131">
        <f>HLOOKUP($B80,'Checking Ledger'!$P$1:$EJ$6,3,FALSE)</f>
        <v>0</v>
      </c>
      <c r="I80" s="20">
        <f>HLOOKUP($B80,'Checking Ledger'!$P$1:$EJ$6,4,FALSE)</f>
        <v>0</v>
      </c>
      <c r="J80" s="136">
        <f t="shared" ref="J80:J81" si="9">I80+H80</f>
        <v>0</v>
      </c>
      <c r="K80" s="139"/>
    </row>
    <row r="81" spans="1:11" ht="12" customHeight="1" x14ac:dyDescent="0.25">
      <c r="A81" s="148" t="s">
        <v>119</v>
      </c>
      <c r="B81" s="163" t="s">
        <v>15</v>
      </c>
      <c r="C81" s="131">
        <v>0</v>
      </c>
      <c r="D81" s="20">
        <v>-1450</v>
      </c>
      <c r="E81" s="136">
        <f t="shared" ref="E81" si="10">C81+D81</f>
        <v>-1450</v>
      </c>
      <c r="F81" s="139"/>
      <c r="G81" s="1"/>
      <c r="H81" s="131">
        <f>HLOOKUP($B81,'Checking Ledger'!$P$1:$EJ$6,3,FALSE)</f>
        <v>0</v>
      </c>
      <c r="I81" s="20">
        <f>HLOOKUP($B81,'Checking Ledger'!$P$1:$EJ$6,4,FALSE)</f>
        <v>0</v>
      </c>
      <c r="J81" s="136">
        <f t="shared" si="9"/>
        <v>0</v>
      </c>
      <c r="K81" s="139"/>
    </row>
    <row r="82" spans="1:11" ht="12.75" customHeight="1" x14ac:dyDescent="0.25">
      <c r="A82" s="171"/>
      <c r="B82" s="162" t="s">
        <v>14</v>
      </c>
      <c r="C82" s="131">
        <v>0</v>
      </c>
      <c r="D82" s="20">
        <v>-100</v>
      </c>
      <c r="E82" s="136">
        <f>C82+D82</f>
        <v>-100</v>
      </c>
      <c r="F82" s="139"/>
      <c r="G82" s="1"/>
      <c r="H82" s="131">
        <f>HLOOKUP($B82,'Checking Ledger'!$P$1:$EJ$6,3,FALSE)</f>
        <v>0</v>
      </c>
      <c r="I82" s="20">
        <f>HLOOKUP($B82,'Checking Ledger'!$P$1:$EJ$6,4,FALSE)</f>
        <v>0</v>
      </c>
      <c r="J82" s="136">
        <f t="shared" si="3"/>
        <v>0</v>
      </c>
      <c r="K82" s="139"/>
    </row>
    <row r="83" spans="1:11" x14ac:dyDescent="0.25">
      <c r="A83" s="171"/>
      <c r="B83" s="174" t="s">
        <v>16</v>
      </c>
      <c r="C83" s="131">
        <v>0</v>
      </c>
      <c r="D83" s="20">
        <v>-300</v>
      </c>
      <c r="E83" s="136">
        <f t="shared" ref="E83:E84" si="11">C83+D83</f>
        <v>-300</v>
      </c>
      <c r="F83" s="139"/>
      <c r="G83" s="1"/>
      <c r="H83" s="131">
        <f>HLOOKUP($B83,'Checking Ledger'!$P$1:$EJ$6,3,FALSE)</f>
        <v>0</v>
      </c>
      <c r="I83" s="20">
        <f>HLOOKUP($B83,'Checking Ledger'!$P$1:$EJ$6,4,FALSE)</f>
        <v>0</v>
      </c>
      <c r="J83" s="136">
        <f t="shared" si="3"/>
        <v>0</v>
      </c>
      <c r="K83" s="139"/>
    </row>
    <row r="84" spans="1:11" ht="12.75" customHeight="1" thickBot="1" x14ac:dyDescent="0.3">
      <c r="A84" s="171"/>
      <c r="B84" s="174" t="s">
        <v>17</v>
      </c>
      <c r="C84" s="131">
        <v>1000</v>
      </c>
      <c r="D84" s="20">
        <v>0</v>
      </c>
      <c r="E84" s="136">
        <f t="shared" si="11"/>
        <v>1000</v>
      </c>
      <c r="F84" s="141"/>
      <c r="G84" s="1"/>
      <c r="H84" s="131">
        <f>HLOOKUP($B84,'Checking Ledger'!$P$1:$EJ$6,3,FALSE)</f>
        <v>0</v>
      </c>
      <c r="I84" s="20">
        <f>HLOOKUP($B84,'Checking Ledger'!$P$1:$EJ$6,4,FALSE)</f>
        <v>0</v>
      </c>
      <c r="J84" s="136">
        <f t="shared" si="3"/>
        <v>0</v>
      </c>
      <c r="K84" s="141"/>
    </row>
    <row r="85" spans="1:11" s="2" customFormat="1" ht="14.4" thickTop="1" thickBot="1" x14ac:dyDescent="0.3">
      <c r="A85" s="172"/>
      <c r="B85" s="175" t="s">
        <v>178</v>
      </c>
      <c r="C85" s="133">
        <v>1000</v>
      </c>
      <c r="D85" s="24">
        <v>-1000</v>
      </c>
      <c r="E85" s="138">
        <f>C85+D85</f>
        <v>0</v>
      </c>
      <c r="F85" s="140">
        <f>SUM(E78:E85)</f>
        <v>-950</v>
      </c>
      <c r="G85" s="1"/>
      <c r="H85" s="133">
        <f>HLOOKUP($B85,'Checking Ledger'!$P$1:$EJ$6,3,FALSE)</f>
        <v>0</v>
      </c>
      <c r="I85" s="24">
        <f>HLOOKUP($B85,'Checking Ledger'!$P$1:$EJ$6,4,FALSE)</f>
        <v>0</v>
      </c>
      <c r="J85" s="138">
        <f t="shared" si="3"/>
        <v>0</v>
      </c>
      <c r="K85" s="140">
        <f>SUM(J78:J85)</f>
        <v>0</v>
      </c>
    </row>
    <row r="86" spans="1:11" x14ac:dyDescent="0.25">
      <c r="A86" s="143"/>
      <c r="B86" s="165" t="s">
        <v>19</v>
      </c>
      <c r="C86" s="156">
        <v>0</v>
      </c>
      <c r="D86" s="18">
        <v>-1000</v>
      </c>
      <c r="E86" s="18">
        <f t="shared" ref="E86:E88" si="12">C86+D86</f>
        <v>-1000</v>
      </c>
      <c r="F86" s="139"/>
      <c r="G86" s="1"/>
      <c r="H86" s="152">
        <f>HLOOKUP($B86,'Checking Ledger'!$P$1:$EJ$6,3,FALSE)</f>
        <v>0</v>
      </c>
      <c r="I86" s="18">
        <f>HLOOKUP($B86,'Checking Ledger'!$P$1:$EJ$6,4,FALSE)</f>
        <v>0</v>
      </c>
      <c r="J86" s="18">
        <f t="shared" si="3"/>
        <v>0</v>
      </c>
      <c r="K86" s="139"/>
    </row>
    <row r="87" spans="1:11" x14ac:dyDescent="0.25">
      <c r="A87" s="143"/>
      <c r="B87" s="165" t="s">
        <v>245</v>
      </c>
      <c r="C87" s="156"/>
      <c r="D87" s="18">
        <v>-1000</v>
      </c>
      <c r="E87" s="18">
        <f t="shared" si="12"/>
        <v>-1000</v>
      </c>
      <c r="F87" s="139"/>
      <c r="G87" s="1"/>
      <c r="H87" s="152">
        <f>HLOOKUP($B87,'Checking Ledger'!$P$1:$EJ$6,3,FALSE)</f>
        <v>0</v>
      </c>
      <c r="I87" s="18">
        <f>HLOOKUP($B87,'Checking Ledger'!$P$1:$EJ$6,4,FALSE)</f>
        <v>0</v>
      </c>
      <c r="J87" s="18">
        <f t="shared" ref="J87" si="13">I87+H87</f>
        <v>0</v>
      </c>
      <c r="K87" s="139"/>
    </row>
    <row r="88" spans="1:11" x14ac:dyDescent="0.25">
      <c r="A88" s="122"/>
      <c r="B88" s="127" t="s">
        <v>20</v>
      </c>
      <c r="C88" s="158">
        <v>0</v>
      </c>
      <c r="D88" s="20">
        <v>-2000</v>
      </c>
      <c r="E88" s="18">
        <f t="shared" si="12"/>
        <v>-2000</v>
      </c>
      <c r="F88" s="139"/>
      <c r="G88" s="1"/>
      <c r="H88" s="131">
        <f>HLOOKUP($B88,'Checking Ledger'!$P$1:$EJ$6,3,FALSE)</f>
        <v>0</v>
      </c>
      <c r="I88" s="20">
        <f>HLOOKUP($B88,'Checking Ledger'!$P$1:$EJ$6,4,FALSE)</f>
        <v>0</v>
      </c>
      <c r="J88" s="18">
        <f t="shared" si="3"/>
        <v>0</v>
      </c>
      <c r="K88" s="139"/>
    </row>
    <row r="89" spans="1:11" x14ac:dyDescent="0.25">
      <c r="A89" s="122"/>
      <c r="B89" s="127" t="s">
        <v>21</v>
      </c>
      <c r="C89" s="158">
        <v>0</v>
      </c>
      <c r="D89" s="20">
        <v>-1000</v>
      </c>
      <c r="E89" s="18">
        <f>C89+D89</f>
        <v>-1000</v>
      </c>
      <c r="F89" s="139"/>
      <c r="G89" s="1"/>
      <c r="H89" s="131">
        <f>HLOOKUP($B89,'Checking Ledger'!$P$1:$EJ$6,3,FALSE)</f>
        <v>0</v>
      </c>
      <c r="I89" s="20">
        <f>HLOOKUP($B89,'Checking Ledger'!$P$1:$EJ$6,4,FALSE)</f>
        <v>0</v>
      </c>
      <c r="J89" s="18">
        <f>I89+H89</f>
        <v>0</v>
      </c>
      <c r="K89" s="139"/>
    </row>
    <row r="90" spans="1:11" ht="12.9" customHeight="1" x14ac:dyDescent="0.25">
      <c r="A90" s="143" t="s">
        <v>130</v>
      </c>
      <c r="B90" s="127" t="s">
        <v>212</v>
      </c>
      <c r="C90" s="158"/>
      <c r="D90" s="20">
        <v>-1000</v>
      </c>
      <c r="E90" s="18">
        <f>C90+D90</f>
        <v>-1000</v>
      </c>
      <c r="F90" s="139"/>
      <c r="G90" s="1"/>
      <c r="H90" s="131">
        <f>HLOOKUP($B90,'Checking Ledger'!$P$1:$EJ$6,3,FALSE)</f>
        <v>0</v>
      </c>
      <c r="I90" s="20">
        <f>HLOOKUP($B90,'Checking Ledger'!$P$1:$EJ$6,4,FALSE)</f>
        <v>0</v>
      </c>
      <c r="J90" s="18">
        <f>I90+H90</f>
        <v>0</v>
      </c>
      <c r="K90" s="139"/>
    </row>
    <row r="91" spans="1:11" x14ac:dyDescent="0.25">
      <c r="A91" s="143" t="s">
        <v>213</v>
      </c>
      <c r="B91" s="127" t="s">
        <v>214</v>
      </c>
      <c r="C91" s="158">
        <v>0</v>
      </c>
      <c r="D91" s="20">
        <v>-1000</v>
      </c>
      <c r="E91" s="18">
        <f>C91+D91</f>
        <v>-1000</v>
      </c>
      <c r="F91" s="139"/>
      <c r="G91" s="1"/>
      <c r="H91" s="131">
        <f>HLOOKUP($B91,'Checking Ledger'!$P$1:$EJ$6,3,FALSE)</f>
        <v>0</v>
      </c>
      <c r="I91" s="20">
        <f>HLOOKUP($B91,'Checking Ledger'!$P$1:$EJ$6,4,FALSE)</f>
        <v>0</v>
      </c>
      <c r="J91" s="18">
        <f t="shared" si="3"/>
        <v>0</v>
      </c>
      <c r="K91" s="139"/>
    </row>
    <row r="92" spans="1:11" s="2" customFormat="1" x14ac:dyDescent="0.25">
      <c r="A92" s="143"/>
      <c r="B92" s="127" t="s">
        <v>18</v>
      </c>
      <c r="C92" s="158">
        <v>0</v>
      </c>
      <c r="D92" s="20">
        <v>-1000</v>
      </c>
      <c r="E92" s="18">
        <f t="shared" ref="E92:E93" si="14">C92+D92</f>
        <v>-1000</v>
      </c>
      <c r="F92" s="139"/>
      <c r="G92" s="1"/>
      <c r="H92" s="131">
        <f>HLOOKUP($B92,'Checking Ledger'!$P$1:$EJ$6,3,FALSE)</f>
        <v>0</v>
      </c>
      <c r="I92" s="20">
        <f>HLOOKUP($B92,'Checking Ledger'!$P$1:$EJ$6,4,FALSE)</f>
        <v>0</v>
      </c>
      <c r="J92" s="18">
        <f t="shared" si="3"/>
        <v>0</v>
      </c>
      <c r="K92" s="139"/>
    </row>
    <row r="93" spans="1:11" ht="13.8" thickBot="1" x14ac:dyDescent="0.3">
      <c r="A93" s="122"/>
      <c r="B93" s="127" t="s">
        <v>22</v>
      </c>
      <c r="C93" s="158">
        <v>0</v>
      </c>
      <c r="D93" s="20">
        <v>-360</v>
      </c>
      <c r="E93" s="18">
        <f t="shared" si="14"/>
        <v>-360</v>
      </c>
      <c r="F93" s="141"/>
      <c r="G93" s="1"/>
      <c r="H93" s="131">
        <f>HLOOKUP($B93,'Checking Ledger'!$P$1:$EJ$6,3,FALSE)</f>
        <v>0</v>
      </c>
      <c r="I93" s="20">
        <f>HLOOKUP($B93,'Checking Ledger'!$P$1:$EJ$6,4,FALSE)</f>
        <v>0</v>
      </c>
      <c r="J93" s="18">
        <f t="shared" si="3"/>
        <v>0</v>
      </c>
      <c r="K93" s="141"/>
    </row>
    <row r="94" spans="1:11" ht="14.4" thickTop="1" thickBot="1" x14ac:dyDescent="0.3">
      <c r="A94" s="120"/>
      <c r="B94" s="161" t="s">
        <v>121</v>
      </c>
      <c r="C94" s="159">
        <v>500</v>
      </c>
      <c r="D94" s="24">
        <v>-500</v>
      </c>
      <c r="E94" s="23">
        <f>C94+D94</f>
        <v>0</v>
      </c>
      <c r="F94" s="140">
        <f>SUM(E86:E94)</f>
        <v>-8360</v>
      </c>
      <c r="G94" s="1"/>
      <c r="H94" s="133">
        <f>HLOOKUP($B94,'Checking Ledger'!$P$1:$EJ$6,3,FALSE)</f>
        <v>0</v>
      </c>
      <c r="I94" s="24">
        <f>HLOOKUP($B94,'Checking Ledger'!$P$1:$EJ$6,4,FALSE)</f>
        <v>0</v>
      </c>
      <c r="J94" s="23">
        <f t="shared" si="3"/>
        <v>0</v>
      </c>
      <c r="K94" s="140">
        <f>SUM(J86:J94)</f>
        <v>0</v>
      </c>
    </row>
    <row r="95" spans="1:11" x14ac:dyDescent="0.25">
      <c r="A95" s="267"/>
      <c r="B95" s="165" t="s">
        <v>23</v>
      </c>
      <c r="C95" s="156">
        <v>0</v>
      </c>
      <c r="D95" s="18">
        <v>-1400</v>
      </c>
      <c r="E95" s="154">
        <f t="shared" ref="E95:E99" si="15">C95+D95</f>
        <v>-1400</v>
      </c>
      <c r="F95" s="251"/>
      <c r="G95" s="1"/>
      <c r="H95" s="129">
        <f>HLOOKUP($B95,'Checking Ledger'!$P$1:$EJ$6,3,FALSE)</f>
        <v>0</v>
      </c>
      <c r="I95" s="17">
        <f>HLOOKUP($B95,'Checking Ledger'!$P$1:$EJ$6,4,FALSE)</f>
        <v>0</v>
      </c>
      <c r="J95" s="130">
        <f t="shared" si="3"/>
        <v>0</v>
      </c>
      <c r="K95" s="139"/>
    </row>
    <row r="96" spans="1:11" x14ac:dyDescent="0.25">
      <c r="A96" s="265" t="s">
        <v>122</v>
      </c>
      <c r="B96" s="127" t="s">
        <v>24</v>
      </c>
      <c r="C96" s="158">
        <v>0</v>
      </c>
      <c r="D96" s="20">
        <v>-8625</v>
      </c>
      <c r="E96" s="154">
        <f t="shared" si="15"/>
        <v>-8625</v>
      </c>
      <c r="F96" s="251"/>
      <c r="G96" s="1"/>
      <c r="H96" s="131">
        <f>HLOOKUP($B96,'Checking Ledger'!$P$1:$EJ$6,3,FALSE)</f>
        <v>0</v>
      </c>
      <c r="I96" s="20">
        <f>HLOOKUP($B96,'Checking Ledger'!$P$1:$EJ$6,4,FALSE)</f>
        <v>0</v>
      </c>
      <c r="J96" s="154">
        <f t="shared" si="3"/>
        <v>0</v>
      </c>
      <c r="K96" s="139"/>
    </row>
    <row r="97" spans="1:11" x14ac:dyDescent="0.25">
      <c r="A97" s="265" t="s">
        <v>123</v>
      </c>
      <c r="B97" s="160" t="s">
        <v>215</v>
      </c>
      <c r="C97" s="158">
        <v>0</v>
      </c>
      <c r="D97" s="20">
        <v>-20000</v>
      </c>
      <c r="E97" s="154">
        <f t="shared" si="15"/>
        <v>-20000</v>
      </c>
      <c r="F97" s="251"/>
      <c r="G97" s="1"/>
      <c r="H97" s="131">
        <f>HLOOKUP($B97,'Checking Ledger'!$P$1:$EJ$6,3,FALSE)</f>
        <v>0</v>
      </c>
      <c r="I97" s="20">
        <f>HLOOKUP($B97,'Checking Ledger'!$P$1:$EJ$6,4,FALSE)</f>
        <v>0</v>
      </c>
      <c r="J97" s="154">
        <f t="shared" si="3"/>
        <v>0</v>
      </c>
      <c r="K97" s="139"/>
    </row>
    <row r="98" spans="1:11" ht="13.8" customHeight="1" thickBot="1" x14ac:dyDescent="0.3">
      <c r="A98" s="265" t="s">
        <v>124</v>
      </c>
      <c r="B98" s="127" t="s">
        <v>25</v>
      </c>
      <c r="C98" s="158"/>
      <c r="D98" s="20">
        <v>-4000</v>
      </c>
      <c r="E98" s="154">
        <f t="shared" si="15"/>
        <v>-4000</v>
      </c>
      <c r="F98" s="266"/>
      <c r="G98" s="1"/>
      <c r="H98" s="131">
        <f>HLOOKUP($B98,'Checking Ledger'!$P$1:$EJ$6,3,FALSE)</f>
        <v>0</v>
      </c>
      <c r="I98" s="20">
        <f>HLOOKUP($B98,'Checking Ledger'!$P$1:$EJ$6,4,FALSE)</f>
        <v>0</v>
      </c>
      <c r="J98" s="154">
        <f t="shared" si="3"/>
        <v>0</v>
      </c>
      <c r="K98" s="141"/>
    </row>
    <row r="99" spans="1:11" ht="14.4" thickTop="1" thickBot="1" x14ac:dyDescent="0.3">
      <c r="A99" s="268"/>
      <c r="B99" s="161" t="s">
        <v>216</v>
      </c>
      <c r="C99" s="159">
        <v>0</v>
      </c>
      <c r="D99" s="24">
        <v>-3500</v>
      </c>
      <c r="E99" s="155">
        <f t="shared" si="15"/>
        <v>-3500</v>
      </c>
      <c r="F99" s="269">
        <f>SUM(E95:E99)</f>
        <v>-37525</v>
      </c>
      <c r="G99" s="1"/>
      <c r="H99" s="206">
        <f>HLOOKUP($B99,'Checking Ledger'!$P$1:$EJ$6,3,FALSE)</f>
        <v>0</v>
      </c>
      <c r="I99" s="30">
        <f>HLOOKUP($B99,'Checking Ledger'!$P$1:$EJ$6,4,FALSE)</f>
        <v>0</v>
      </c>
      <c r="J99" s="164">
        <f t="shared" si="3"/>
        <v>0</v>
      </c>
      <c r="K99" s="140">
        <f>SUM(J95:J99)</f>
        <v>0</v>
      </c>
    </row>
    <row r="100" spans="1:11" x14ac:dyDescent="0.25">
      <c r="A100" s="211"/>
      <c r="B100" s="264" t="s">
        <v>141</v>
      </c>
      <c r="C100" s="18">
        <v>0</v>
      </c>
      <c r="D100" s="18">
        <v>-100</v>
      </c>
      <c r="E100" s="154">
        <f>C100+D100</f>
        <v>-100</v>
      </c>
      <c r="F100" s="139"/>
      <c r="G100" s="1"/>
      <c r="H100" s="129">
        <f>HLOOKUP($B100,'Checking Ledger'!$P$1:$EJ$6,3,FALSE)</f>
        <v>0</v>
      </c>
      <c r="I100" s="17">
        <f>HLOOKUP($B100,'Checking Ledger'!$P$1:$EJ$6,4,FALSE)</f>
        <v>0</v>
      </c>
      <c r="J100" s="130">
        <f t="shared" si="3"/>
        <v>0</v>
      </c>
      <c r="K100" s="139"/>
    </row>
    <row r="101" spans="1:11" x14ac:dyDescent="0.25">
      <c r="A101" s="147" t="s">
        <v>243</v>
      </c>
      <c r="B101" s="102" t="s">
        <v>27</v>
      </c>
      <c r="C101" s="20">
        <v>0</v>
      </c>
      <c r="D101" s="20">
        <v>-200</v>
      </c>
      <c r="E101" s="132">
        <f>C101+D101</f>
        <v>-200</v>
      </c>
      <c r="F101" s="139"/>
      <c r="G101" s="1"/>
      <c r="H101" s="131">
        <f>HLOOKUP($B102,'Checking Ledger'!$P$1:$EJ$6,3,FALSE)</f>
        <v>0</v>
      </c>
      <c r="I101" s="20">
        <f>HLOOKUP($B102,'Checking Ledger'!$P$1:$EJ$6,4,FALSE)</f>
        <v>0</v>
      </c>
      <c r="J101" s="132">
        <f t="shared" si="3"/>
        <v>0</v>
      </c>
      <c r="K101" s="139"/>
    </row>
    <row r="102" spans="1:11" x14ac:dyDescent="0.25">
      <c r="A102" s="147" t="s">
        <v>244</v>
      </c>
      <c r="B102" s="102" t="s">
        <v>85</v>
      </c>
      <c r="C102" s="20">
        <v>0</v>
      </c>
      <c r="D102" s="20">
        <v>-100</v>
      </c>
      <c r="E102" s="132">
        <f t="shared" ref="E102:E103" si="16">C102+D102</f>
        <v>-100</v>
      </c>
      <c r="F102" s="139"/>
      <c r="G102" s="1"/>
      <c r="H102" s="131">
        <f>HLOOKUP($B103,'Checking Ledger'!$P$1:$EJ$6,3,FALSE)</f>
        <v>0</v>
      </c>
      <c r="I102" s="20">
        <f>HLOOKUP($B103,'Checking Ledger'!$P$1:$EJ$6,4,FALSE)</f>
        <v>0</v>
      </c>
      <c r="J102" s="132">
        <f t="shared" si="3"/>
        <v>0</v>
      </c>
      <c r="K102" s="139"/>
    </row>
    <row r="103" spans="1:11" x14ac:dyDescent="0.25">
      <c r="A103" s="147" t="s">
        <v>120</v>
      </c>
      <c r="B103" s="102" t="s">
        <v>217</v>
      </c>
      <c r="C103" s="20">
        <v>0</v>
      </c>
      <c r="D103" s="20">
        <v>-1000</v>
      </c>
      <c r="E103" s="132">
        <f t="shared" si="16"/>
        <v>-1000</v>
      </c>
      <c r="F103" s="139"/>
      <c r="G103" s="1"/>
      <c r="H103" s="131">
        <f>HLOOKUP($B105,'Checking Ledger'!$P$1:$EJ$6,3,FALSE)</f>
        <v>0</v>
      </c>
      <c r="I103" s="20">
        <f>HLOOKUP($B105,'Checking Ledger'!$P$1:$EJ$6,4,FALSE)</f>
        <v>0</v>
      </c>
      <c r="J103" s="132">
        <f t="shared" ref="J103" si="17">I103+H103</f>
        <v>0</v>
      </c>
      <c r="K103" s="139"/>
    </row>
    <row r="104" spans="1:11" x14ac:dyDescent="0.25">
      <c r="A104" s="147"/>
      <c r="B104" s="102" t="s">
        <v>248</v>
      </c>
      <c r="C104" s="20">
        <v>0</v>
      </c>
      <c r="D104" s="20">
        <v>-20000</v>
      </c>
      <c r="E104" s="132">
        <f t="shared" ref="E104" si="18">C104+D104</f>
        <v>-20000</v>
      </c>
      <c r="F104" s="139"/>
      <c r="G104" s="1"/>
      <c r="H104" s="131">
        <f>HLOOKUP($B106,'Checking Ledger'!$P$1:$EJ$6,3,FALSE)</f>
        <v>0</v>
      </c>
      <c r="I104" s="20">
        <f>HLOOKUP($B106,'Checking Ledger'!$P$1:$EJ$6,4,FALSE)</f>
        <v>0</v>
      </c>
      <c r="J104" s="132">
        <f t="shared" ref="J104" si="19">I104+H104</f>
        <v>0</v>
      </c>
      <c r="K104" s="139"/>
    </row>
    <row r="105" spans="1:11" x14ac:dyDescent="0.25">
      <c r="A105" s="147"/>
      <c r="B105" s="102" t="s">
        <v>111</v>
      </c>
      <c r="C105" s="20">
        <v>0</v>
      </c>
      <c r="D105" s="20">
        <v>-500</v>
      </c>
      <c r="E105" s="132">
        <f>C105+D105</f>
        <v>-500</v>
      </c>
      <c r="F105" s="139"/>
      <c r="G105" s="1"/>
      <c r="H105" s="131">
        <f>HLOOKUP($B105,'Checking Ledger'!$P$1:$EJ$6,3,FALSE)</f>
        <v>0</v>
      </c>
      <c r="I105" s="20">
        <f>HLOOKUP($B105,'Checking Ledger'!$P$1:$EJ$6,4,FALSE)</f>
        <v>0</v>
      </c>
      <c r="J105" s="132">
        <f>I105+H105</f>
        <v>0</v>
      </c>
      <c r="K105" s="139"/>
    </row>
    <row r="106" spans="1:11" ht="13.8" thickBot="1" x14ac:dyDescent="0.3">
      <c r="A106" s="168"/>
      <c r="B106" s="151" t="s">
        <v>86</v>
      </c>
      <c r="C106" s="24">
        <v>0</v>
      </c>
      <c r="D106" s="24">
        <v>-300</v>
      </c>
      <c r="E106" s="134">
        <f>C106+D106</f>
        <v>-300</v>
      </c>
      <c r="F106" s="140">
        <f>SUM(E100:E106)</f>
        <v>-22200</v>
      </c>
      <c r="G106" s="1"/>
      <c r="H106" s="133">
        <f>HLOOKUP($B106,'Checking Ledger'!$P$1:$EJ$6,3,FALSE)</f>
        <v>0</v>
      </c>
      <c r="I106" s="24">
        <f>HLOOKUP($B106,'Checking Ledger'!$P$1:$EJ$6,4,FALSE)</f>
        <v>0</v>
      </c>
      <c r="J106" s="134">
        <f t="shared" si="3"/>
        <v>0</v>
      </c>
      <c r="K106" s="140">
        <f>SUM(J100:J106)</f>
        <v>0</v>
      </c>
    </row>
    <row r="107" spans="1:11" x14ac:dyDescent="0.25">
      <c r="A107" s="113"/>
      <c r="B107" s="150" t="s">
        <v>87</v>
      </c>
      <c r="C107" s="17">
        <v>0</v>
      </c>
      <c r="D107" s="17">
        <v>-100</v>
      </c>
      <c r="E107" s="130">
        <f t="shared" ref="E107:E116" si="20">C107+D107</f>
        <v>-100</v>
      </c>
      <c r="F107" s="139"/>
      <c r="G107" s="1"/>
      <c r="H107" s="129">
        <f>HLOOKUP($B107,'Checking Ledger'!$P$1:$EJ$6,3,FALSE)</f>
        <v>0</v>
      </c>
      <c r="I107" s="17">
        <f>HLOOKUP($B107,'Checking Ledger'!$P$1:$EJ$6,4,FALSE)</f>
        <v>-4</v>
      </c>
      <c r="J107" s="130">
        <f t="shared" ref="J107:J116" si="21">I107+H107</f>
        <v>-4</v>
      </c>
      <c r="K107" s="145"/>
    </row>
    <row r="108" spans="1:11" x14ac:dyDescent="0.25">
      <c r="A108" s="153" t="s">
        <v>26</v>
      </c>
      <c r="B108" s="101" t="s">
        <v>28</v>
      </c>
      <c r="C108" s="20">
        <v>0</v>
      </c>
      <c r="D108" s="20">
        <v>-100</v>
      </c>
      <c r="E108" s="132">
        <f t="shared" si="20"/>
        <v>-100</v>
      </c>
      <c r="F108" s="139"/>
      <c r="G108" s="1"/>
      <c r="H108" s="131">
        <f>HLOOKUP($B108,'Checking Ledger'!$P$1:$EJ$6,3,FALSE)</f>
        <v>0</v>
      </c>
      <c r="I108" s="20">
        <f>HLOOKUP($B108,'Checking Ledger'!$P$1:$EJ$6,4,FALSE)</f>
        <v>0</v>
      </c>
      <c r="J108" s="132">
        <f t="shared" si="21"/>
        <v>0</v>
      </c>
      <c r="K108" s="139"/>
    </row>
    <row r="109" spans="1:11" x14ac:dyDescent="0.25">
      <c r="A109" s="153" t="s">
        <v>125</v>
      </c>
      <c r="B109" s="102" t="s">
        <v>29</v>
      </c>
      <c r="C109" s="20">
        <v>0</v>
      </c>
      <c r="D109" s="20">
        <v>-400</v>
      </c>
      <c r="E109" s="132">
        <f t="shared" si="20"/>
        <v>-400</v>
      </c>
      <c r="F109" s="139"/>
      <c r="G109" s="1"/>
      <c r="H109" s="131">
        <f>HLOOKUP($B109,'Checking Ledger'!$P$1:$EJ$6,3,FALSE)</f>
        <v>0</v>
      </c>
      <c r="I109" s="20">
        <f>HLOOKUP($B109,'Checking Ledger'!$P$1:$EJ$6,4,FALSE)</f>
        <v>0</v>
      </c>
      <c r="J109" s="132">
        <f t="shared" si="21"/>
        <v>0</v>
      </c>
      <c r="K109" s="139"/>
    </row>
    <row r="110" spans="1:11" ht="12.9" customHeight="1" x14ac:dyDescent="0.25">
      <c r="A110" s="153"/>
      <c r="B110" s="102" t="s">
        <v>30</v>
      </c>
      <c r="C110" s="20">
        <v>0</v>
      </c>
      <c r="D110" s="20">
        <v>-1600</v>
      </c>
      <c r="E110" s="132">
        <f t="shared" si="20"/>
        <v>-1600</v>
      </c>
      <c r="F110" s="139"/>
      <c r="G110" s="1"/>
      <c r="H110" s="131">
        <f>HLOOKUP($B110,'Checking Ledger'!$P$1:$EJ$6,3,FALSE)</f>
        <v>0</v>
      </c>
      <c r="I110" s="20">
        <f>HLOOKUP($B110,'Checking Ledger'!$P$1:$EJ$6,4,FALSE)</f>
        <v>0</v>
      </c>
      <c r="J110" s="132">
        <f t="shared" si="21"/>
        <v>0</v>
      </c>
      <c r="K110" s="139"/>
    </row>
    <row r="111" spans="1:11" x14ac:dyDescent="0.25">
      <c r="A111" s="114"/>
      <c r="B111" s="102" t="s">
        <v>218</v>
      </c>
      <c r="C111" s="20"/>
      <c r="D111" s="20">
        <v>-500</v>
      </c>
      <c r="E111" s="132">
        <f t="shared" si="20"/>
        <v>-500</v>
      </c>
      <c r="F111" s="139"/>
      <c r="G111" s="1"/>
      <c r="H111" s="131">
        <f>HLOOKUP($B111,'Checking Ledger'!$P$1:$EJ$6,3,FALSE)</f>
        <v>0</v>
      </c>
      <c r="I111" s="20">
        <f>HLOOKUP($B111,'Checking Ledger'!$P$1:$EJ$6,4,FALSE)</f>
        <v>0</v>
      </c>
      <c r="J111" s="132">
        <f t="shared" si="21"/>
        <v>0</v>
      </c>
      <c r="K111" s="139"/>
    </row>
    <row r="112" spans="1:11" x14ac:dyDescent="0.25">
      <c r="A112" s="114"/>
      <c r="B112" s="102" t="s">
        <v>31</v>
      </c>
      <c r="C112" s="20">
        <v>0</v>
      </c>
      <c r="D112" s="20">
        <v>-400</v>
      </c>
      <c r="E112" s="132">
        <f t="shared" si="20"/>
        <v>-400</v>
      </c>
      <c r="F112" s="139"/>
      <c r="G112" s="1"/>
      <c r="H112" s="131">
        <f>HLOOKUP($B112,'Checking Ledger'!$P$1:$EJ$6,3,FALSE)</f>
        <v>0</v>
      </c>
      <c r="I112" s="20">
        <f>HLOOKUP($B112,'Checking Ledger'!$P$1:$EJ$6,4,FALSE)</f>
        <v>0</v>
      </c>
      <c r="J112" s="132">
        <f t="shared" si="21"/>
        <v>0</v>
      </c>
      <c r="K112" s="139"/>
    </row>
    <row r="113" spans="1:66" ht="13.8" thickBot="1" x14ac:dyDescent="0.3">
      <c r="A113" s="114"/>
      <c r="B113" s="102" t="s">
        <v>32</v>
      </c>
      <c r="C113" s="20">
        <v>0</v>
      </c>
      <c r="D113" s="20">
        <v>-1200</v>
      </c>
      <c r="E113" s="132">
        <f t="shared" si="20"/>
        <v>-1200</v>
      </c>
      <c r="F113" s="141"/>
      <c r="G113" s="1"/>
      <c r="H113" s="131">
        <f>HLOOKUP($B113,'Checking Ledger'!$P$1:$EJ$6,3,FALSE)</f>
        <v>0</v>
      </c>
      <c r="I113" s="20">
        <f>HLOOKUP($B113,'Checking Ledger'!$P$1:$EJ$6,4,FALSE)</f>
        <v>0</v>
      </c>
      <c r="J113" s="132">
        <f t="shared" si="21"/>
        <v>0</v>
      </c>
      <c r="K113" s="141"/>
    </row>
    <row r="114" spans="1:66" ht="14.4" thickTop="1" thickBot="1" x14ac:dyDescent="0.3">
      <c r="A114" s="115"/>
      <c r="B114" s="151" t="s">
        <v>33</v>
      </c>
      <c r="C114" s="24">
        <v>0</v>
      </c>
      <c r="D114" s="24">
        <v>-4300</v>
      </c>
      <c r="E114" s="134">
        <f t="shared" si="20"/>
        <v>-4300</v>
      </c>
      <c r="F114" s="140">
        <f>SUM(E107:E114)</f>
        <v>-8600</v>
      </c>
      <c r="G114" s="1"/>
      <c r="H114" s="133">
        <f>HLOOKUP($B114,'Checking Ledger'!$P$1:$EJ$6,3,FALSE)</f>
        <v>0</v>
      </c>
      <c r="I114" s="24">
        <f>HLOOKUP($B114,'Checking Ledger'!$P$1:$EJ$6,4,FALSE)</f>
        <v>-2073.6</v>
      </c>
      <c r="J114" s="134">
        <f t="shared" si="21"/>
        <v>-2073.6</v>
      </c>
      <c r="K114" s="140">
        <f>SUM(J107:J114)</f>
        <v>-2077.6</v>
      </c>
    </row>
    <row r="115" spans="1:66" s="7" customFormat="1" ht="13.8" thickBot="1" x14ac:dyDescent="0.3">
      <c r="A115" s="169" t="s">
        <v>126</v>
      </c>
      <c r="B115" s="150" t="s">
        <v>34</v>
      </c>
      <c r="C115" s="17">
        <v>5</v>
      </c>
      <c r="D115" s="17">
        <v>0</v>
      </c>
      <c r="E115" s="130">
        <f t="shared" si="20"/>
        <v>5</v>
      </c>
      <c r="F115" s="141"/>
      <c r="G115" s="1"/>
      <c r="H115" s="152">
        <f>HLOOKUP($B115,'Checking Ledger'!$P$1:$EJ$6,3,FALSE)</f>
        <v>1.57</v>
      </c>
      <c r="I115" s="18">
        <f>HLOOKUP($B115,'Checking Ledger'!$P$1:$EJ$6,4,FALSE)</f>
        <v>0</v>
      </c>
      <c r="J115" s="154">
        <f t="shared" si="21"/>
        <v>1.57</v>
      </c>
      <c r="K115" s="141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:66" s="7" customFormat="1" ht="14.4" thickTop="1" thickBot="1" x14ac:dyDescent="0.3">
      <c r="A116" s="121"/>
      <c r="B116" s="272" t="s">
        <v>113</v>
      </c>
      <c r="C116" s="30">
        <v>0</v>
      </c>
      <c r="D116" s="30"/>
      <c r="E116" s="164">
        <f t="shared" si="20"/>
        <v>0</v>
      </c>
      <c r="F116" s="146">
        <f>SUM(E115:E116)</f>
        <v>5</v>
      </c>
      <c r="G116" s="1"/>
      <c r="H116" s="206">
        <f>HLOOKUP($B116,'Checking Ledger'!$P$1:$EJ$6,3,FALSE)</f>
        <v>0</v>
      </c>
      <c r="I116" s="30">
        <f>HLOOKUP($B116,'Checking Ledger'!$P$1:$EJ$6,4,FALSE)</f>
        <v>0</v>
      </c>
      <c r="J116" s="273">
        <f t="shared" si="21"/>
        <v>0</v>
      </c>
      <c r="K116" s="146">
        <f>SUM(J115:J116)</f>
        <v>1.57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:66" s="7" customFormat="1" ht="13.8" thickBot="1" x14ac:dyDescent="0.3">
      <c r="A117" s="121"/>
      <c r="B117" s="274"/>
      <c r="C117" s="275">
        <f>SUM(C7:C116)</f>
        <v>287837.53000000003</v>
      </c>
      <c r="D117" s="275">
        <f>SUM(D7:D116)</f>
        <v>-325991</v>
      </c>
      <c r="E117" s="275">
        <f>SUM(E7:E116)</f>
        <v>-38153.47</v>
      </c>
      <c r="F117" s="276"/>
      <c r="G117" s="275"/>
      <c r="H117" s="275">
        <f>SUM(H7:H116)</f>
        <v>87822.55</v>
      </c>
      <c r="I117" s="275">
        <f>SUM(I7:I116)</f>
        <v>-8933.6</v>
      </c>
      <c r="J117" s="275">
        <f>SUM(J7:J116)</f>
        <v>78888.95</v>
      </c>
      <c r="K117" s="27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:66" s="287" customFormat="1" ht="13.8" thickBot="1" x14ac:dyDescent="0.3">
      <c r="A118" s="281"/>
      <c r="B118" s="282"/>
      <c r="C118" s="283"/>
      <c r="D118" s="283"/>
      <c r="E118" s="283"/>
      <c r="F118" s="284"/>
      <c r="G118" s="283"/>
      <c r="H118" s="283"/>
      <c r="I118" s="283"/>
      <c r="J118" s="283"/>
      <c r="K118" s="285"/>
      <c r="L118" s="286"/>
      <c r="M118" s="286"/>
      <c r="N118" s="286"/>
      <c r="O118" s="286"/>
      <c r="P118" s="286"/>
      <c r="Q118" s="286"/>
      <c r="R118" s="286"/>
      <c r="S118" s="286"/>
      <c r="T118" s="286"/>
      <c r="U118" s="286"/>
      <c r="V118" s="286"/>
      <c r="W118" s="286"/>
      <c r="X118" s="286"/>
      <c r="Y118" s="286"/>
      <c r="Z118" s="286"/>
      <c r="AA118" s="286"/>
      <c r="AB118" s="286"/>
      <c r="AC118" s="286"/>
      <c r="AD118" s="286"/>
      <c r="AE118" s="286"/>
      <c r="AF118" s="286"/>
      <c r="AG118" s="286"/>
      <c r="AH118" s="286"/>
      <c r="AI118" s="286"/>
      <c r="AJ118" s="286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6"/>
      <c r="AU118" s="286"/>
      <c r="AV118" s="286"/>
      <c r="AW118" s="286"/>
      <c r="AX118" s="286"/>
      <c r="AY118" s="286"/>
      <c r="AZ118" s="286"/>
      <c r="BA118" s="286"/>
      <c r="BB118" s="286"/>
      <c r="BC118" s="286"/>
      <c r="BD118" s="286"/>
      <c r="BE118" s="286"/>
      <c r="BF118" s="286"/>
      <c r="BG118" s="286"/>
      <c r="BH118" s="286"/>
      <c r="BI118" s="286"/>
      <c r="BJ118" s="286"/>
      <c r="BK118" s="286"/>
      <c r="BL118" s="286"/>
      <c r="BM118" s="286"/>
      <c r="BN118" s="286"/>
    </row>
    <row r="119" spans="1:66" s="7" customFormat="1" ht="15.6" customHeight="1" thickBot="1" x14ac:dyDescent="0.3">
      <c r="A119" s="289" t="s">
        <v>242</v>
      </c>
      <c r="B119" s="288">
        <f>'Checking Ledger'!H17+'Checking Ledger'!H77+'Savings Ledger '!F16+'Savings Ledger '!F34</f>
        <v>67635.39</v>
      </c>
      <c r="C119" s="270"/>
      <c r="D119" s="270"/>
      <c r="E119" s="270"/>
      <c r="F119" s="270"/>
      <c r="G119" s="270"/>
      <c r="H119" s="270"/>
      <c r="I119" s="270"/>
      <c r="J119" s="270"/>
      <c r="K119" s="270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:66" s="7" customFormat="1" ht="13.8" thickBot="1" x14ac:dyDescent="0.3">
      <c r="A120" s="271" t="s">
        <v>241</v>
      </c>
      <c r="B120" s="279">
        <f>'Checking Ledger'!H49+'Checking Ledger'!H95+'Savings Ledger '!F16+'Savings Ledger '!F34</f>
        <v>146574.34</v>
      </c>
      <c r="C120" s="29"/>
      <c r="D120" s="29"/>
      <c r="E120" s="28"/>
      <c r="F120" s="19"/>
      <c r="G120"/>
      <c r="H120"/>
      <c r="I120"/>
      <c r="J120"/>
      <c r="K120" s="19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:66" s="7" customFormat="1" x14ac:dyDescent="0.25">
      <c r="C121" s="29"/>
      <c r="D121" s="29"/>
      <c r="E121" s="28"/>
      <c r="F121" s="19"/>
      <c r="G121"/>
      <c r="H121"/>
      <c r="I121"/>
      <c r="J121"/>
      <c r="K121" s="19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1:66" s="7" customFormat="1" x14ac:dyDescent="0.25">
      <c r="A122" s="27"/>
      <c r="B122" s="26"/>
      <c r="C122" s="29"/>
      <c r="D122" s="230"/>
      <c r="E122" s="278"/>
      <c r="G122"/>
      <c r="H122"/>
      <c r="I122"/>
      <c r="J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:66" s="7" customFormat="1" x14ac:dyDescent="0.25">
      <c r="A123" s="27"/>
      <c r="B123" s="26" t="s">
        <v>150</v>
      </c>
      <c r="C123" s="29"/>
      <c r="D123" s="29"/>
      <c r="E123" s="280"/>
      <c r="G123"/>
      <c r="H123"/>
      <c r="I123"/>
      <c r="J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:66" s="7" customFormat="1" x14ac:dyDescent="0.25">
      <c r="A124" s="27"/>
      <c r="B124" s="26" t="s">
        <v>151</v>
      </c>
      <c r="C124" s="29"/>
      <c r="D124" s="29"/>
      <c r="E124" s="28"/>
      <c r="G124"/>
      <c r="H124"/>
      <c r="I124"/>
      <c r="J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:66" s="7" customFormat="1" x14ac:dyDescent="0.25">
      <c r="A125" s="27"/>
      <c r="B125" s="26" t="s">
        <v>35</v>
      </c>
      <c r="C125" s="29"/>
      <c r="D125" s="29"/>
      <c r="E125" s="28"/>
      <c r="G125"/>
      <c r="H125"/>
      <c r="I125"/>
      <c r="J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1:66" s="7" customFormat="1" x14ac:dyDescent="0.25">
      <c r="A126" s="27"/>
      <c r="B126" s="26" t="s">
        <v>154</v>
      </c>
      <c r="C126" s="29"/>
      <c r="D126" s="29"/>
      <c r="E126" s="28"/>
      <c r="G126"/>
      <c r="H126"/>
      <c r="I126"/>
      <c r="J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:66" s="7" customFormat="1" x14ac:dyDescent="0.25">
      <c r="A127" s="27"/>
      <c r="B127" s="26" t="s">
        <v>155</v>
      </c>
      <c r="C127" s="29"/>
      <c r="D127" s="29"/>
      <c r="E127" s="28"/>
      <c r="G127"/>
      <c r="H127"/>
      <c r="I127"/>
      <c r="J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:66" s="7" customFormat="1" x14ac:dyDescent="0.25">
      <c r="A128" s="27"/>
      <c r="B128" s="26" t="s">
        <v>156</v>
      </c>
      <c r="C128" s="29"/>
      <c r="D128" s="29"/>
      <c r="E128" s="28"/>
      <c r="G128"/>
      <c r="H128"/>
      <c r="I128"/>
      <c r="J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:66" s="7" customFormat="1" x14ac:dyDescent="0.25">
      <c r="A129" s="27"/>
      <c r="B129" s="26" t="s">
        <v>143</v>
      </c>
      <c r="C129" s="29"/>
      <c r="D129" s="29"/>
      <c r="E129" s="28"/>
      <c r="G129"/>
      <c r="H129"/>
      <c r="I129"/>
      <c r="J129"/>
      <c r="L129"/>
      <c r="M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:66" s="7" customFormat="1" x14ac:dyDescent="0.25">
      <c r="A130" s="27"/>
      <c r="B130" s="28"/>
      <c r="C130" s="29"/>
      <c r="D130" s="29"/>
      <c r="E130" s="28"/>
      <c r="G130"/>
      <c r="H130"/>
      <c r="I130"/>
      <c r="J130"/>
      <c r="L130"/>
      <c r="M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:66" s="7" customFormat="1" x14ac:dyDescent="0.25">
      <c r="A131" s="27"/>
      <c r="B131" s="28"/>
      <c r="C131" s="29"/>
      <c r="D131" s="29"/>
      <c r="E131" s="28"/>
      <c r="G131"/>
      <c r="H131"/>
      <c r="I131"/>
      <c r="J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:66" s="7" customFormat="1" x14ac:dyDescent="0.25">
      <c r="A132" s="27"/>
      <c r="B132" s="28"/>
      <c r="C132" s="29"/>
      <c r="D132" s="29"/>
      <c r="E132" s="28"/>
      <c r="G132"/>
      <c r="H132"/>
      <c r="I132"/>
      <c r="J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:66" s="7" customFormat="1" x14ac:dyDescent="0.25">
      <c r="A133" s="27"/>
      <c r="B133" s="28"/>
      <c r="C133" s="29"/>
      <c r="D133" s="29"/>
      <c r="E133" s="28"/>
      <c r="G133"/>
      <c r="H133"/>
      <c r="I133"/>
      <c r="J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:66" s="7" customFormat="1" x14ac:dyDescent="0.25">
      <c r="A134" s="27"/>
      <c r="B134" s="28"/>
      <c r="C134" s="29"/>
      <c r="D134" s="29"/>
      <c r="E134" s="28"/>
      <c r="G134"/>
      <c r="H134"/>
      <c r="I134"/>
      <c r="J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:66" s="7" customFormat="1" x14ac:dyDescent="0.25">
      <c r="A135" s="27"/>
      <c r="B135" s="28"/>
      <c r="C135" s="29"/>
      <c r="D135" s="29"/>
      <c r="E135" s="28"/>
      <c r="G135"/>
      <c r="H135"/>
      <c r="I135"/>
      <c r="J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:66" s="7" customFormat="1" x14ac:dyDescent="0.25">
      <c r="A136" s="27"/>
      <c r="B136" s="28"/>
      <c r="C136" s="29"/>
      <c r="D136" s="29"/>
      <c r="E136" s="28"/>
      <c r="G136"/>
      <c r="H136"/>
      <c r="I136"/>
      <c r="J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:66" s="7" customFormat="1" x14ac:dyDescent="0.25">
      <c r="A137" s="27"/>
      <c r="B137" s="28"/>
      <c r="C137" s="29"/>
      <c r="D137" s="29"/>
      <c r="E137" s="28"/>
      <c r="G137"/>
      <c r="H137"/>
      <c r="I137"/>
      <c r="J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1:66" s="7" customFormat="1" x14ac:dyDescent="0.25">
      <c r="A138" s="27"/>
      <c r="B138" s="28"/>
      <c r="C138" s="29"/>
      <c r="D138" s="29"/>
      <c r="E138" s="28"/>
      <c r="G138"/>
      <c r="H138"/>
      <c r="I138"/>
      <c r="J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:66" s="7" customFormat="1" x14ac:dyDescent="0.25">
      <c r="A139" s="27"/>
      <c r="B139" s="28"/>
      <c r="C139" s="29"/>
      <c r="D139" s="29"/>
      <c r="E139" s="28"/>
      <c r="G139"/>
      <c r="H139"/>
      <c r="I139"/>
      <c r="J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:66" s="7" customFormat="1" x14ac:dyDescent="0.25">
      <c r="A140" s="27"/>
      <c r="B140" s="28"/>
      <c r="C140" s="29"/>
      <c r="D140" s="29"/>
      <c r="E140" s="28"/>
      <c r="G140"/>
      <c r="H140"/>
      <c r="I140"/>
      <c r="J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</row>
    <row r="141" spans="1:66" s="7" customFormat="1" x14ac:dyDescent="0.25">
      <c r="A141" s="27"/>
      <c r="B141" s="28"/>
      <c r="C141" s="29"/>
      <c r="D141" s="29"/>
      <c r="E141" s="28"/>
      <c r="G141"/>
      <c r="H141"/>
      <c r="I141"/>
      <c r="J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1:66" s="7" customFormat="1" x14ac:dyDescent="0.25">
      <c r="A142" s="27"/>
      <c r="B142" s="28"/>
      <c r="C142" s="29"/>
      <c r="D142" s="29"/>
      <c r="E142" s="28"/>
      <c r="G142"/>
      <c r="H142"/>
      <c r="I142"/>
      <c r="J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:66" s="7" customFormat="1" x14ac:dyDescent="0.25">
      <c r="A143" s="27"/>
      <c r="B143" s="28"/>
      <c r="C143" s="29"/>
      <c r="D143" s="29"/>
      <c r="E143" s="28"/>
      <c r="G143"/>
      <c r="H143"/>
      <c r="I143"/>
      <c r="J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</row>
    <row r="144" spans="1:66" s="7" customFormat="1" x14ac:dyDescent="0.25">
      <c r="A144" s="27"/>
      <c r="B144" s="28"/>
      <c r="C144" s="29"/>
      <c r="D144" s="29"/>
      <c r="E144" s="28"/>
      <c r="G144"/>
      <c r="H144"/>
      <c r="I144"/>
      <c r="J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:66" s="7" customFormat="1" x14ac:dyDescent="0.25">
      <c r="A145" s="27"/>
      <c r="B145" s="28"/>
      <c r="C145" s="29"/>
      <c r="D145" s="29"/>
      <c r="E145" s="28"/>
      <c r="G145"/>
      <c r="H145"/>
      <c r="I145"/>
      <c r="J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1:66" s="7" customFormat="1" x14ac:dyDescent="0.25">
      <c r="A146" s="27"/>
      <c r="B146" s="28"/>
      <c r="C146" s="29"/>
      <c r="D146" s="29"/>
      <c r="E146" s="28"/>
      <c r="G146"/>
      <c r="H146"/>
      <c r="I146"/>
      <c r="J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1:66" s="7" customFormat="1" x14ac:dyDescent="0.25">
      <c r="A147" s="27"/>
      <c r="B147" s="28"/>
      <c r="C147" s="29"/>
      <c r="D147" s="29"/>
      <c r="E147" s="28"/>
      <c r="G147"/>
      <c r="H147"/>
      <c r="I147"/>
      <c r="J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</row>
    <row r="148" spans="1:66" s="7" customFormat="1" x14ac:dyDescent="0.25">
      <c r="A148" s="27"/>
      <c r="B148" s="28"/>
      <c r="C148" s="29"/>
      <c r="D148" s="29"/>
      <c r="E148" s="28"/>
      <c r="G148"/>
      <c r="H148"/>
      <c r="I148"/>
      <c r="J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</row>
    <row r="149" spans="1:66" s="7" customFormat="1" x14ac:dyDescent="0.25">
      <c r="A149" s="27"/>
      <c r="B149" s="28"/>
      <c r="C149" s="29"/>
      <c r="D149" s="29"/>
      <c r="E149" s="28"/>
      <c r="G149"/>
      <c r="H149"/>
      <c r="I149"/>
      <c r="J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1:66" s="7" customFormat="1" x14ac:dyDescent="0.25">
      <c r="A150" s="27"/>
      <c r="B150" s="28"/>
      <c r="C150" s="29"/>
      <c r="D150" s="29"/>
      <c r="E150" s="28"/>
      <c r="G150"/>
      <c r="H150"/>
      <c r="I150"/>
      <c r="J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:66" s="7" customFormat="1" x14ac:dyDescent="0.25">
      <c r="A151" s="27"/>
      <c r="B151" s="28"/>
      <c r="C151" s="29"/>
      <c r="D151" s="29"/>
      <c r="E151" s="28"/>
      <c r="G151"/>
      <c r="H151"/>
      <c r="I151"/>
      <c r="J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</row>
    <row r="152" spans="1:66" s="7" customFormat="1" x14ac:dyDescent="0.25">
      <c r="A152" s="27"/>
      <c r="B152" s="28"/>
      <c r="C152" s="29"/>
      <c r="D152" s="29"/>
      <c r="E152" s="28"/>
      <c r="G152"/>
      <c r="H152"/>
      <c r="I152"/>
      <c r="J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:66" s="7" customFormat="1" x14ac:dyDescent="0.25">
      <c r="A153" s="27"/>
      <c r="B153" s="28"/>
      <c r="C153" s="29"/>
      <c r="D153" s="29"/>
      <c r="E153" s="28"/>
      <c r="G153"/>
      <c r="H153"/>
      <c r="I153"/>
      <c r="J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1:66" s="7" customFormat="1" x14ac:dyDescent="0.25">
      <c r="A154" s="27"/>
      <c r="B154" s="28"/>
      <c r="C154" s="29"/>
      <c r="D154" s="29"/>
      <c r="E154" s="28"/>
      <c r="G154"/>
      <c r="H154"/>
      <c r="I154"/>
      <c r="J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:66" s="7" customFormat="1" x14ac:dyDescent="0.25">
      <c r="A155" s="27"/>
      <c r="B155" s="28"/>
      <c r="C155" s="29"/>
      <c r="D155" s="29"/>
      <c r="E155" s="28"/>
      <c r="G155"/>
      <c r="H155"/>
      <c r="I155"/>
      <c r="J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</row>
    <row r="156" spans="1:66" s="7" customFormat="1" x14ac:dyDescent="0.25">
      <c r="A156" s="27"/>
      <c r="B156" s="28"/>
      <c r="C156" s="29"/>
      <c r="D156" s="29"/>
      <c r="E156" s="28"/>
      <c r="G156"/>
      <c r="H156"/>
      <c r="I156"/>
      <c r="J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:66" s="7" customFormat="1" x14ac:dyDescent="0.25">
      <c r="A157" s="27"/>
      <c r="B157" s="28"/>
      <c r="C157" s="29"/>
      <c r="D157" s="29"/>
      <c r="E157" s="28"/>
      <c r="G157"/>
      <c r="H157"/>
      <c r="I157"/>
      <c r="J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</row>
    <row r="158" spans="1:66" s="7" customFormat="1" x14ac:dyDescent="0.25">
      <c r="A158" s="27"/>
      <c r="B158" s="28"/>
      <c r="C158" s="29"/>
      <c r="D158" s="29"/>
      <c r="E158" s="28"/>
      <c r="G158"/>
      <c r="H158"/>
      <c r="I158"/>
      <c r="J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</row>
    <row r="159" spans="1:66" s="7" customFormat="1" x14ac:dyDescent="0.25">
      <c r="A159" s="27"/>
      <c r="B159" s="28"/>
      <c r="C159" s="29"/>
      <c r="D159" s="29"/>
      <c r="E159" s="28"/>
      <c r="G159"/>
      <c r="H159"/>
      <c r="I159"/>
      <c r="J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:66" s="7" customFormat="1" x14ac:dyDescent="0.25">
      <c r="A160" s="27"/>
      <c r="B160" s="28"/>
      <c r="C160" s="29"/>
      <c r="D160" s="29"/>
      <c r="E160" s="28"/>
      <c r="G160"/>
      <c r="H160"/>
      <c r="I160"/>
      <c r="J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</row>
    <row r="161" spans="1:66" s="7" customFormat="1" x14ac:dyDescent="0.25">
      <c r="A161" s="27"/>
      <c r="B161" s="28"/>
      <c r="C161" s="29"/>
      <c r="D161" s="29"/>
      <c r="E161" s="28"/>
      <c r="G161"/>
      <c r="H161"/>
      <c r="I161"/>
      <c r="J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</row>
    <row r="162" spans="1:66" s="7" customFormat="1" x14ac:dyDescent="0.25">
      <c r="A162" s="27"/>
      <c r="B162" s="28"/>
      <c r="C162" s="29"/>
      <c r="D162" s="29"/>
      <c r="E162" s="28"/>
      <c r="G162"/>
      <c r="H162"/>
      <c r="I162"/>
      <c r="J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</row>
    <row r="163" spans="1:66" s="7" customFormat="1" x14ac:dyDescent="0.25">
      <c r="A163" s="27"/>
      <c r="B163" s="28"/>
      <c r="C163" s="29"/>
      <c r="D163" s="29"/>
      <c r="E163" s="28"/>
      <c r="G163"/>
      <c r="H163"/>
      <c r="I163"/>
      <c r="J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</row>
    <row r="164" spans="1:66" s="7" customFormat="1" x14ac:dyDescent="0.25">
      <c r="A164" s="27"/>
      <c r="B164" s="28"/>
      <c r="C164" s="29"/>
      <c r="D164" s="29"/>
      <c r="E164" s="28"/>
      <c r="G164"/>
      <c r="H164"/>
      <c r="I164"/>
      <c r="J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</row>
    <row r="165" spans="1:66" s="7" customFormat="1" x14ac:dyDescent="0.25">
      <c r="A165" s="27"/>
      <c r="B165" s="28"/>
      <c r="C165" s="29"/>
      <c r="D165" s="29"/>
      <c r="E165" s="28"/>
      <c r="G165"/>
      <c r="H165"/>
      <c r="I165"/>
      <c r="J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</row>
    <row r="166" spans="1:66" s="7" customFormat="1" x14ac:dyDescent="0.25">
      <c r="A166" s="27"/>
      <c r="B166" s="28"/>
      <c r="C166" s="29"/>
      <c r="D166" s="29"/>
      <c r="E166" s="28"/>
      <c r="G166"/>
      <c r="H166"/>
      <c r="I166"/>
      <c r="J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</row>
    <row r="167" spans="1:66" s="7" customFormat="1" x14ac:dyDescent="0.25">
      <c r="A167" s="27"/>
      <c r="B167" s="28"/>
      <c r="C167" s="29"/>
      <c r="D167" s="29"/>
      <c r="E167" s="28"/>
      <c r="G167"/>
      <c r="H167"/>
      <c r="I167"/>
      <c r="J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</row>
    <row r="168" spans="1:66" s="7" customFormat="1" x14ac:dyDescent="0.25">
      <c r="A168" s="27"/>
      <c r="B168" s="28"/>
      <c r="C168" s="29"/>
      <c r="D168" s="29"/>
      <c r="E168" s="28"/>
      <c r="G168"/>
      <c r="H168"/>
      <c r="I168"/>
      <c r="J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</row>
    <row r="169" spans="1:66" s="7" customFormat="1" x14ac:dyDescent="0.25">
      <c r="A169" s="27"/>
      <c r="B169" s="28"/>
      <c r="C169" s="29"/>
      <c r="D169" s="29"/>
      <c r="E169" s="28"/>
      <c r="G169"/>
      <c r="H169"/>
      <c r="I169"/>
      <c r="J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</row>
    <row r="170" spans="1:66" s="7" customFormat="1" x14ac:dyDescent="0.25">
      <c r="A170" s="27"/>
      <c r="B170" s="28"/>
      <c r="C170" s="29"/>
      <c r="D170" s="29"/>
      <c r="E170" s="28"/>
      <c r="G170"/>
      <c r="H170"/>
      <c r="I170"/>
      <c r="J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1:66" s="7" customFormat="1" x14ac:dyDescent="0.25">
      <c r="A171" s="27"/>
      <c r="B171" s="28"/>
      <c r="C171" s="29"/>
      <c r="D171" s="29"/>
      <c r="E171" s="28"/>
      <c r="G171"/>
      <c r="H171"/>
      <c r="I171"/>
      <c r="J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</row>
    <row r="172" spans="1:66" s="7" customFormat="1" x14ac:dyDescent="0.25">
      <c r="A172" s="27"/>
      <c r="B172" s="28"/>
      <c r="C172" s="29"/>
      <c r="D172" s="29"/>
      <c r="E172" s="28"/>
      <c r="G172"/>
      <c r="H172"/>
      <c r="I172"/>
      <c r="J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</row>
    <row r="173" spans="1:66" s="7" customFormat="1" x14ac:dyDescent="0.25">
      <c r="A173" s="27"/>
      <c r="B173" s="28"/>
      <c r="C173" s="29"/>
      <c r="D173" s="29"/>
      <c r="E173" s="28"/>
      <c r="G173"/>
      <c r="H173"/>
      <c r="I173"/>
      <c r="J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</row>
    <row r="174" spans="1:66" s="7" customFormat="1" x14ac:dyDescent="0.25">
      <c r="A174" s="27"/>
      <c r="B174" s="28"/>
      <c r="C174" s="29"/>
      <c r="D174" s="29"/>
      <c r="E174" s="28"/>
      <c r="G174"/>
      <c r="H174"/>
      <c r="I174"/>
      <c r="J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</row>
    <row r="175" spans="1:66" s="7" customFormat="1" x14ac:dyDescent="0.25">
      <c r="A175" s="27"/>
      <c r="B175" s="28"/>
      <c r="C175" s="29"/>
      <c r="D175" s="29"/>
      <c r="E175" s="28"/>
      <c r="G175"/>
      <c r="H175"/>
      <c r="I175"/>
      <c r="J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</row>
    <row r="176" spans="1:66" s="7" customFormat="1" x14ac:dyDescent="0.25">
      <c r="A176" s="27"/>
      <c r="B176" s="28"/>
      <c r="C176" s="29"/>
      <c r="D176" s="29"/>
      <c r="E176" s="28"/>
      <c r="G176"/>
      <c r="H176"/>
      <c r="I176"/>
      <c r="J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</row>
    <row r="177" spans="1:66" s="7" customFormat="1" x14ac:dyDescent="0.25">
      <c r="A177" s="27"/>
      <c r="B177" s="28"/>
      <c r="C177" s="29"/>
      <c r="D177" s="29"/>
      <c r="E177" s="28"/>
      <c r="G177"/>
      <c r="H177"/>
      <c r="I177"/>
      <c r="J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</row>
    <row r="178" spans="1:66" s="7" customFormat="1" x14ac:dyDescent="0.25">
      <c r="A178" s="27"/>
      <c r="B178" s="28"/>
      <c r="C178" s="29"/>
      <c r="D178" s="29"/>
      <c r="E178" s="28"/>
      <c r="G178"/>
      <c r="H178"/>
      <c r="I178"/>
      <c r="J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</row>
    <row r="179" spans="1:66" s="7" customFormat="1" x14ac:dyDescent="0.25">
      <c r="A179" s="27"/>
      <c r="B179" s="28"/>
      <c r="C179" s="29"/>
      <c r="D179" s="29"/>
      <c r="E179" s="28"/>
      <c r="G179"/>
      <c r="H179"/>
      <c r="I179"/>
      <c r="J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</row>
    <row r="180" spans="1:66" s="26" customFormat="1" x14ac:dyDescent="0.25">
      <c r="A180" s="27"/>
      <c r="B180" s="28"/>
      <c r="C180" s="29"/>
      <c r="D180" s="29"/>
      <c r="E180" s="28"/>
      <c r="F180" s="7"/>
      <c r="G180"/>
      <c r="H180"/>
      <c r="I180"/>
      <c r="J180"/>
      <c r="K180" s="7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</row>
    <row r="181" spans="1:66" s="26" customFormat="1" x14ac:dyDescent="0.25">
      <c r="A181" s="27"/>
      <c r="B181" s="28"/>
      <c r="C181" s="29"/>
      <c r="D181" s="29"/>
      <c r="E181" s="28"/>
      <c r="F181" s="7"/>
      <c r="G181"/>
      <c r="H181"/>
      <c r="I181"/>
      <c r="J181"/>
      <c r="K181" s="7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</row>
    <row r="182" spans="1:66" s="26" customFormat="1" x14ac:dyDescent="0.25">
      <c r="A182" s="27"/>
      <c r="C182" s="6"/>
      <c r="D182" s="5"/>
      <c r="E182" s="7"/>
      <c r="F182" s="7"/>
      <c r="G182"/>
      <c r="H182"/>
      <c r="I182"/>
      <c r="J182"/>
      <c r="K182" s="7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</row>
    <row r="183" spans="1:66" s="26" customFormat="1" x14ac:dyDescent="0.25">
      <c r="A183" s="27"/>
      <c r="C183" s="6"/>
      <c r="D183" s="5"/>
      <c r="E183" s="7"/>
      <c r="F183" s="7"/>
      <c r="G183"/>
      <c r="H183"/>
      <c r="I183"/>
      <c r="J183"/>
      <c r="K183" s="7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</row>
    <row r="184" spans="1:66" s="26" customFormat="1" x14ac:dyDescent="0.25">
      <c r="A184" s="27"/>
      <c r="C184" s="6"/>
      <c r="D184" s="5"/>
      <c r="E184" s="7"/>
      <c r="F184" s="7"/>
      <c r="G184"/>
      <c r="H184"/>
      <c r="I184"/>
      <c r="J184"/>
      <c r="K184" s="7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</row>
    <row r="185" spans="1:66" s="26" customFormat="1" x14ac:dyDescent="0.25">
      <c r="A185" s="27"/>
      <c r="C185" s="6"/>
      <c r="D185" s="5"/>
      <c r="E185" s="7"/>
      <c r="F185" s="7"/>
      <c r="G185"/>
      <c r="H185"/>
      <c r="I185"/>
      <c r="J185"/>
      <c r="K185" s="7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</row>
    <row r="186" spans="1:66" s="26" customFormat="1" x14ac:dyDescent="0.25">
      <c r="A186" s="27"/>
      <c r="C186" s="6"/>
      <c r="D186" s="5"/>
      <c r="E186" s="7"/>
      <c r="F186" s="7"/>
      <c r="G186"/>
      <c r="H186"/>
      <c r="I186"/>
      <c r="J186"/>
      <c r="K186" s="7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</row>
    <row r="187" spans="1:66" s="26" customFormat="1" x14ac:dyDescent="0.25">
      <c r="A187" s="27"/>
      <c r="C187" s="6"/>
      <c r="D187" s="5"/>
      <c r="E187" s="7"/>
      <c r="F187" s="7"/>
      <c r="G187"/>
      <c r="H187"/>
      <c r="I187"/>
      <c r="J187"/>
      <c r="K187" s="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1:66" s="26" customFormat="1" x14ac:dyDescent="0.25">
      <c r="A188" s="27"/>
      <c r="C188" s="6"/>
      <c r="D188" s="5"/>
      <c r="E188" s="7"/>
      <c r="F188" s="7"/>
      <c r="G188"/>
      <c r="H188"/>
      <c r="I188"/>
      <c r="J188"/>
      <c r="K188" s="7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</row>
    <row r="189" spans="1:66" s="26" customFormat="1" x14ac:dyDescent="0.25">
      <c r="A189" s="27"/>
      <c r="C189" s="6"/>
      <c r="D189" s="5"/>
      <c r="E189" s="7"/>
      <c r="F189" s="7"/>
      <c r="G189"/>
      <c r="H189"/>
      <c r="I189"/>
      <c r="J189"/>
      <c r="K189" s="7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</row>
    <row r="190" spans="1:66" s="26" customFormat="1" x14ac:dyDescent="0.25">
      <c r="A190" s="27"/>
      <c r="C190" s="6"/>
      <c r="D190" s="5"/>
      <c r="E190" s="7"/>
      <c r="F190" s="7"/>
      <c r="G190"/>
      <c r="H190"/>
      <c r="I190"/>
      <c r="J190"/>
      <c r="K190" s="7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</row>
    <row r="191" spans="1:66" s="26" customFormat="1" x14ac:dyDescent="0.25">
      <c r="A191" s="27"/>
      <c r="C191" s="6"/>
      <c r="D191" s="5"/>
      <c r="E191" s="7"/>
      <c r="F191" s="7"/>
      <c r="G191"/>
      <c r="H191"/>
      <c r="I191"/>
      <c r="J191"/>
      <c r="K191" s="7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</row>
    <row r="192" spans="1:66" s="26" customFormat="1" x14ac:dyDescent="0.25">
      <c r="A192" s="27"/>
      <c r="C192" s="6"/>
      <c r="D192" s="5"/>
      <c r="E192" s="7"/>
      <c r="F192" s="7"/>
      <c r="G192"/>
      <c r="H192"/>
      <c r="I192"/>
      <c r="J192"/>
      <c r="K192" s="7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</row>
    <row r="193" spans="1:66" s="26" customFormat="1" x14ac:dyDescent="0.25">
      <c r="A193" s="27"/>
      <c r="C193" s="6"/>
      <c r="D193" s="5"/>
      <c r="E193" s="7"/>
      <c r="F193" s="7"/>
      <c r="G193"/>
      <c r="H193"/>
      <c r="I193"/>
      <c r="J193"/>
      <c r="K193" s="7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</row>
    <row r="194" spans="1:66" s="26" customFormat="1" x14ac:dyDescent="0.25">
      <c r="A194" s="27"/>
      <c r="C194" s="6"/>
      <c r="D194" s="5"/>
      <c r="E194" s="7"/>
      <c r="F194" s="7"/>
      <c r="G194"/>
      <c r="H194"/>
      <c r="I194"/>
      <c r="J194"/>
      <c r="K194" s="7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</row>
    <row r="195" spans="1:66" s="26" customFormat="1" x14ac:dyDescent="0.25">
      <c r="A195" s="27"/>
      <c r="C195" s="6"/>
      <c r="D195" s="5"/>
      <c r="E195" s="7"/>
      <c r="F195" s="7"/>
      <c r="G195"/>
      <c r="H195"/>
      <c r="I195"/>
      <c r="J195"/>
      <c r="K195" s="7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</row>
    <row r="196" spans="1:66" s="26" customFormat="1" x14ac:dyDescent="0.25">
      <c r="A196" s="27"/>
      <c r="C196" s="6"/>
      <c r="D196" s="5"/>
      <c r="E196" s="7"/>
      <c r="F196" s="7"/>
      <c r="G196"/>
      <c r="H196"/>
      <c r="I196"/>
      <c r="J196"/>
      <c r="K196" s="7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</row>
    <row r="197" spans="1:66" s="26" customFormat="1" x14ac:dyDescent="0.25">
      <c r="A197" s="27"/>
      <c r="C197" s="6"/>
      <c r="D197" s="5"/>
      <c r="E197" s="7"/>
      <c r="F197" s="7"/>
      <c r="G197"/>
      <c r="H197"/>
      <c r="I197"/>
      <c r="J197"/>
      <c r="K197" s="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</row>
    <row r="198" spans="1:66" s="26" customFormat="1" x14ac:dyDescent="0.25">
      <c r="A198" s="27"/>
      <c r="C198" s="6"/>
      <c r="D198" s="5"/>
      <c r="E198" s="7"/>
      <c r="F198" s="7"/>
      <c r="G198"/>
      <c r="H198"/>
      <c r="I198"/>
      <c r="J198"/>
      <c r="K198" s="7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</row>
    <row r="199" spans="1:66" s="26" customFormat="1" x14ac:dyDescent="0.25">
      <c r="A199" s="27"/>
      <c r="C199" s="6"/>
      <c r="D199" s="5"/>
      <c r="E199" s="7"/>
      <c r="F199" s="7"/>
      <c r="G199"/>
      <c r="H199"/>
      <c r="I199"/>
      <c r="J199"/>
      <c r="K199" s="7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</row>
    <row r="200" spans="1:66" s="26" customFormat="1" x14ac:dyDescent="0.25">
      <c r="A200" s="27"/>
      <c r="C200" s="6"/>
      <c r="D200" s="5"/>
      <c r="E200" s="7"/>
      <c r="F200" s="7"/>
      <c r="G200"/>
      <c r="H200"/>
      <c r="I200"/>
      <c r="J200"/>
      <c r="K200" s="7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</row>
    <row r="201" spans="1:66" s="26" customFormat="1" x14ac:dyDescent="0.25">
      <c r="A201" s="27"/>
      <c r="C201" s="6"/>
      <c r="D201" s="5"/>
      <c r="E201" s="7"/>
      <c r="F201" s="7"/>
      <c r="G201"/>
      <c r="H201"/>
      <c r="I201"/>
      <c r="J201"/>
      <c r="K201" s="7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</row>
    <row r="202" spans="1:66" s="26" customFormat="1" x14ac:dyDescent="0.25">
      <c r="A202" s="27"/>
      <c r="C202" s="6"/>
      <c r="D202" s="5"/>
      <c r="E202" s="7"/>
      <c r="F202" s="7"/>
      <c r="G202"/>
      <c r="H202"/>
      <c r="I202"/>
      <c r="J202"/>
      <c r="K202" s="7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</row>
    <row r="203" spans="1:66" s="26" customFormat="1" x14ac:dyDescent="0.25">
      <c r="A203" s="27"/>
      <c r="C203" s="6"/>
      <c r="D203" s="5"/>
      <c r="E203" s="7"/>
      <c r="F203" s="7"/>
      <c r="G203"/>
      <c r="H203"/>
      <c r="I203"/>
      <c r="J203"/>
      <c r="K203" s="7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</row>
    <row r="204" spans="1:66" s="26" customFormat="1" x14ac:dyDescent="0.25">
      <c r="A204" s="27"/>
      <c r="C204" s="6"/>
      <c r="D204" s="5"/>
      <c r="E204" s="7"/>
      <c r="F204" s="7"/>
      <c r="G204"/>
      <c r="H204"/>
      <c r="I204"/>
      <c r="J204"/>
      <c r="K204" s="7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</row>
    <row r="205" spans="1:66" s="26" customFormat="1" x14ac:dyDescent="0.25">
      <c r="A205" s="27"/>
      <c r="C205" s="6"/>
      <c r="D205" s="5"/>
      <c r="E205" s="7"/>
      <c r="F205" s="7"/>
      <c r="G205"/>
      <c r="H205"/>
      <c r="I205"/>
      <c r="J205"/>
      <c r="K205" s="7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</row>
    <row r="206" spans="1:66" s="26" customFormat="1" x14ac:dyDescent="0.25">
      <c r="A206" s="27"/>
      <c r="C206" s="6"/>
      <c r="D206" s="5"/>
      <c r="E206" s="7"/>
      <c r="F206" s="7"/>
      <c r="G206"/>
      <c r="H206"/>
      <c r="I206"/>
      <c r="J206"/>
      <c r="K206" s="7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</row>
    <row r="207" spans="1:66" x14ac:dyDescent="0.25">
      <c r="A207" s="27"/>
    </row>
    <row r="208" spans="1:66" x14ac:dyDescent="0.25">
      <c r="A208" s="27"/>
    </row>
    <row r="209" spans="1:1" x14ac:dyDescent="0.25">
      <c r="A209" s="27"/>
    </row>
  </sheetData>
  <sortState xmlns:xlrd2="http://schemas.microsoft.com/office/spreadsheetml/2017/richdata2" ref="B22:K43">
    <sortCondition ref="B22:B43"/>
  </sortState>
  <phoneticPr fontId="7" type="noConversion"/>
  <pageMargins left="0.25" right="0.25" top="0.75" bottom="0.75" header="0.3" footer="0.3"/>
  <pageSetup scale="85" fitToHeight="2" orientation="portrait" r:id="rId1"/>
  <ignoredErrors>
    <ignoredError sqref="C117 D117:E117 B1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T110"/>
  <sheetViews>
    <sheetView zoomScale="80" zoomScaleNormal="80" workbookViewId="0">
      <pane ySplit="6" topLeftCell="A88" activePane="bottomLeft" state="frozenSplit"/>
      <selection activeCell="B6" sqref="B6"/>
      <selection pane="bottomLeft" activeCell="E85" sqref="E85"/>
    </sheetView>
  </sheetViews>
  <sheetFormatPr defaultColWidth="8.88671875" defaultRowHeight="13.2" x14ac:dyDescent="0.25"/>
  <cols>
    <col min="1" max="1" width="12.109375" style="32" customWidth="1"/>
    <col min="2" max="2" width="10.21875" style="46" customWidth="1"/>
    <col min="3" max="3" width="12.44140625" style="34" bestFit="1" customWidth="1"/>
    <col min="4" max="4" width="13.88671875" style="35" hidden="1" customWidth="1"/>
    <col min="5" max="5" width="19" style="36" customWidth="1"/>
    <col min="6" max="6" width="14.109375" style="37" bestFit="1" customWidth="1"/>
    <col min="7" max="7" width="11.6640625" style="37" customWidth="1"/>
    <col min="8" max="8" width="13.6640625" style="38" bestFit="1" customWidth="1"/>
    <col min="9" max="9" width="28.109375" style="39" bestFit="1" customWidth="1"/>
    <col min="10" max="10" width="42.5546875" style="39" bestFit="1" customWidth="1"/>
    <col min="11" max="11" width="13" style="83" customWidth="1"/>
    <col min="12" max="12" width="32.109375" style="32" customWidth="1"/>
    <col min="13" max="13" width="21.33203125" style="32" customWidth="1"/>
    <col min="14" max="14" width="14.44140625" style="32" customWidth="1"/>
    <col min="15" max="15" width="12.88671875" style="32" bestFit="1" customWidth="1"/>
    <col min="16" max="16" width="12.6640625" style="43" customWidth="1"/>
    <col min="17" max="18" width="13" style="43" customWidth="1"/>
    <col min="19" max="19" width="11.6640625" style="43" customWidth="1"/>
    <col min="20" max="20" width="11.44140625" style="43" bestFit="1" customWidth="1"/>
    <col min="21" max="22" width="12.5546875" style="43" customWidth="1"/>
    <col min="23" max="23" width="10.88671875" style="43" bestFit="1" customWidth="1"/>
    <col min="24" max="24" width="11.44140625" style="43" customWidth="1"/>
    <col min="25" max="25" width="11.88671875" style="43" bestFit="1" customWidth="1"/>
    <col min="26" max="26" width="13.88671875" style="43" bestFit="1" customWidth="1"/>
    <col min="27" max="30" width="10.6640625" style="43" customWidth="1"/>
    <col min="31" max="31" width="12" style="43" customWidth="1"/>
    <col min="32" max="33" width="13.44140625" style="43" customWidth="1"/>
    <col min="34" max="34" width="12.88671875" style="43" customWidth="1"/>
    <col min="35" max="35" width="12.33203125" style="43" customWidth="1"/>
    <col min="36" max="36" width="10.88671875" style="43" customWidth="1"/>
    <col min="37" max="39" width="11.6640625" style="43" customWidth="1"/>
    <col min="40" max="40" width="14.88671875" style="43" customWidth="1"/>
    <col min="41" max="41" width="13.33203125" style="43" bestFit="1" customWidth="1"/>
    <col min="42" max="43" width="13" style="43" customWidth="1"/>
    <col min="44" max="44" width="12.88671875" style="43" customWidth="1"/>
    <col min="45" max="45" width="14" style="43" customWidth="1"/>
    <col min="46" max="47" width="12.33203125" style="43" customWidth="1"/>
    <col min="48" max="48" width="12" style="43" customWidth="1"/>
    <col min="49" max="49" width="10.6640625" style="43" customWidth="1"/>
    <col min="50" max="50" width="12.33203125" style="43" customWidth="1"/>
    <col min="51" max="52" width="11.109375" style="43" customWidth="1"/>
    <col min="53" max="53" width="13.109375" style="43" customWidth="1"/>
    <col min="54" max="54" width="12.44140625" style="43" customWidth="1"/>
    <col min="55" max="65" width="13.109375" style="43" customWidth="1"/>
    <col min="66" max="67" width="12.44140625" style="43" customWidth="1"/>
    <col min="68" max="70" width="14.44140625" style="43" customWidth="1"/>
    <col min="71" max="71" width="13.44140625" style="43" customWidth="1"/>
    <col min="72" max="73" width="12.44140625" style="43" customWidth="1"/>
    <col min="74" max="76" width="14.44140625" style="43" customWidth="1"/>
    <col min="77" max="77" width="13.44140625" style="43" customWidth="1"/>
    <col min="78" max="80" width="14.44140625" style="43" customWidth="1"/>
    <col min="81" max="82" width="13.44140625" style="43" customWidth="1"/>
    <col min="83" max="83" width="11.88671875" style="43" customWidth="1"/>
    <col min="84" max="84" width="13.109375" style="43" customWidth="1"/>
    <col min="85" max="85" width="13.6640625" style="43" customWidth="1"/>
    <col min="86" max="86" width="13.6640625" style="43" bestFit="1" customWidth="1"/>
    <col min="87" max="87" width="14.109375" style="43" customWidth="1"/>
    <col min="88" max="88" width="14.44140625" style="43" customWidth="1"/>
    <col min="89" max="90" width="10.88671875" style="43" customWidth="1"/>
    <col min="91" max="91" width="12.109375" style="43" customWidth="1"/>
    <col min="92" max="92" width="13.88671875" style="43" customWidth="1"/>
    <col min="93" max="93" width="13.33203125" style="43" customWidth="1"/>
    <col min="94" max="94" width="12" style="43" customWidth="1"/>
    <col min="95" max="95" width="11.44140625" style="43" customWidth="1"/>
    <col min="96" max="98" width="13.109375" style="43" customWidth="1"/>
    <col min="99" max="99" width="10.33203125" style="43" customWidth="1"/>
    <col min="100" max="100" width="12" style="43" customWidth="1"/>
    <col min="101" max="101" width="12.109375" style="43" customWidth="1"/>
    <col min="102" max="102" width="13.109375" style="43" customWidth="1"/>
    <col min="103" max="103" width="16.6640625" style="43" customWidth="1"/>
    <col min="104" max="105" width="13.109375" style="43" customWidth="1"/>
    <col min="106" max="108" width="15.33203125" style="43" customWidth="1"/>
    <col min="109" max="109" width="16.44140625" style="43" customWidth="1"/>
    <col min="110" max="114" width="15.33203125" style="43" customWidth="1"/>
    <col min="115" max="124" width="13.109375" style="43" customWidth="1"/>
    <col min="125" max="16384" width="8.88671875" style="41"/>
  </cols>
  <sheetData>
    <row r="1" spans="1:124" ht="17.399999999999999" customHeight="1" x14ac:dyDescent="0.25">
      <c r="B1" s="33" t="s">
        <v>37</v>
      </c>
      <c r="K1" s="33" t="s">
        <v>38</v>
      </c>
      <c r="P1" s="40" t="str">
        <f t="shared" ref="P1:DK1" si="0">P6</f>
        <v>Book Fair</v>
      </c>
      <c r="Q1" s="40" t="str">
        <f t="shared" si="0"/>
        <v>Box Tops</v>
      </c>
      <c r="R1" s="40" t="str">
        <f t="shared" si="0"/>
        <v>Dinner Out</v>
      </c>
      <c r="S1" s="40" t="str">
        <f t="shared" si="0"/>
        <v>Donations</v>
      </c>
      <c r="T1" s="40" t="str">
        <f t="shared" si="0"/>
        <v>Loyalty Programs</v>
      </c>
      <c r="U1" s="40" t="str">
        <f t="shared" si="0"/>
        <v>Matching Funds</v>
      </c>
      <c r="V1" s="40" t="str">
        <f t="shared" si="0"/>
        <v>Membership</v>
      </c>
      <c r="W1" s="40" t="str">
        <f t="shared" si="0"/>
        <v>School Store/Spirit Wear</v>
      </c>
      <c r="X1" s="40" t="str">
        <f t="shared" si="0"/>
        <v>School Supply Kits</v>
      </c>
      <c r="Y1" s="40" t="str">
        <f t="shared" si="0"/>
        <v>5K Fun Run</v>
      </c>
      <c r="Z1" s="40" t="str">
        <f t="shared" si="0"/>
        <v>Hip Hop 2018-2019</v>
      </c>
      <c r="AA1" s="40" t="str">
        <f t="shared" si="0"/>
        <v>Mad Science 2018-2019</v>
      </c>
      <c r="AB1" s="40" t="str">
        <f t="shared" ref="AB1:AC1" si="1">AB6</f>
        <v>Chess 2018-2019</v>
      </c>
      <c r="AC1" s="40" t="str">
        <f t="shared" si="1"/>
        <v>Stemtree Summer Camp 2019</v>
      </c>
      <c r="AD1" s="40" t="str">
        <f t="shared" si="0"/>
        <v>Writing Summer Camp 2019</v>
      </c>
      <c r="AE1" s="40" t="str">
        <f t="shared" si="0"/>
        <v>3D Printing - Fall</v>
      </c>
      <c r="AF1" s="40" t="str">
        <f t="shared" si="0"/>
        <v>Acting and Improv - Fall</v>
      </c>
      <c r="AG1" s="40" t="str">
        <f t="shared" ref="AG1" si="2">AG6</f>
        <v>Art - Fall</v>
      </c>
      <c r="AH1" s="40" t="str">
        <f t="shared" si="0"/>
        <v>Breakfast for Dinner - Fall</v>
      </c>
      <c r="AI1" s="40" t="str">
        <f t="shared" si="0"/>
        <v>Builders - Fall</v>
      </c>
      <c r="AJ1" s="40" t="str">
        <f t="shared" si="0"/>
        <v>Chess Club - Fall</v>
      </c>
      <c r="AK1" s="40" t="str">
        <f t="shared" si="0"/>
        <v>Coding with Fun - Fall</v>
      </c>
      <c r="AL1" s="40" t="str">
        <f t="shared" si="0"/>
        <v>Comic Creations - Fall</v>
      </c>
      <c r="AM1" s="40" t="str">
        <f t="shared" si="0"/>
        <v>Creative Drama - Fall</v>
      </c>
      <c r="AN1" s="40" t="str">
        <f t="shared" si="0"/>
        <v>Creative Writing - Fall</v>
      </c>
      <c r="AO1" s="40" t="str">
        <f t="shared" si="0"/>
        <v>Debate Club - Fall</v>
      </c>
      <c r="AP1" s="40" t="str">
        <f t="shared" si="0"/>
        <v>Fencing - Fall</v>
      </c>
      <c r="AQ1" s="40" t="str">
        <f t="shared" si="0"/>
        <v>Flag Football - Fall</v>
      </c>
      <c r="AR1" s="40" t="str">
        <f t="shared" si="0"/>
        <v>Hip Hop - Fall</v>
      </c>
      <c r="AS1" s="40" t="str">
        <f t="shared" si="0"/>
        <v>Junior Debate - Fall</v>
      </c>
      <c r="AT1" s="40" t="str">
        <f t="shared" si="0"/>
        <v>Pottery - Fall</v>
      </c>
      <c r="AU1" s="40" t="str">
        <f t="shared" si="0"/>
        <v>Robotics - Fall</v>
      </c>
      <c r="AV1" s="40" t="str">
        <f t="shared" si="0"/>
        <v>Running - Fall</v>
      </c>
      <c r="AW1" s="40" t="str">
        <f t="shared" si="0"/>
        <v>Sensational Science - Fall</v>
      </c>
      <c r="AX1" s="40" t="str">
        <f t="shared" si="0"/>
        <v>Sports Spectacular - Fall</v>
      </c>
      <c r="AY1" s="40" t="str">
        <f t="shared" si="0"/>
        <v>Tennis - Fall</v>
      </c>
      <c r="AZ1" s="40" t="str">
        <f t="shared" si="0"/>
        <v>Yoga - Fall</v>
      </c>
      <c r="BA1" s="40" t="str">
        <f t="shared" si="0"/>
        <v>Winter Program 1</v>
      </c>
      <c r="BB1" s="40" t="str">
        <f t="shared" si="0"/>
        <v>Winter Program 2</v>
      </c>
      <c r="BC1" s="40" t="str">
        <f t="shared" ref="BC1:BD1" si="3">BC6</f>
        <v>Winter Program 3</v>
      </c>
      <c r="BD1" s="40" t="str">
        <f t="shared" si="3"/>
        <v>Winter Program 4</v>
      </c>
      <c r="BE1" s="40" t="str">
        <f t="shared" ref="BE1:BF1" si="4">BE6</f>
        <v>Chess Club - Winter</v>
      </c>
      <c r="BF1" s="40" t="str">
        <f t="shared" si="4"/>
        <v>Winter Program 6</v>
      </c>
      <c r="BG1" s="40" t="str">
        <f t="shared" ref="BG1:BH1" si="5">BG6</f>
        <v>Winter Program 7</v>
      </c>
      <c r="BH1" s="40" t="str">
        <f t="shared" si="5"/>
        <v>Winter Program 8</v>
      </c>
      <c r="BI1" s="40" t="str">
        <f t="shared" ref="BI1:BJ1" si="6">BI6</f>
        <v>Winter Program 9</v>
      </c>
      <c r="BJ1" s="40" t="str">
        <f t="shared" si="6"/>
        <v>Winter Program 10</v>
      </c>
      <c r="BK1" s="40" t="str">
        <f t="shared" ref="BK1:BL1" si="7">BK6</f>
        <v>Winter Program 11</v>
      </c>
      <c r="BL1" s="40" t="str">
        <f t="shared" si="7"/>
        <v>Winter Program 12</v>
      </c>
      <c r="BM1" s="40" t="str">
        <f t="shared" ref="BM1" si="8">BM6</f>
        <v>Winter Program 13</v>
      </c>
      <c r="BN1" s="40" t="str">
        <f t="shared" si="0"/>
        <v>Winter Program 14</v>
      </c>
      <c r="BO1" s="40" t="str">
        <f t="shared" si="0"/>
        <v>Winter Program 15</v>
      </c>
      <c r="BP1" s="40" t="str">
        <f t="shared" si="0"/>
        <v>Spring Program 1</v>
      </c>
      <c r="BQ1" s="40" t="str">
        <f t="shared" si="0"/>
        <v>Spring Program 2</v>
      </c>
      <c r="BR1" s="40" t="str">
        <f t="shared" si="0"/>
        <v>Spring Program 3</v>
      </c>
      <c r="BS1" s="40" t="str">
        <f t="shared" si="0"/>
        <v>Spring Program 4</v>
      </c>
      <c r="BT1" s="40" t="str">
        <f t="shared" ref="BT1:BY1" si="9">BT6</f>
        <v>Spring Program 5</v>
      </c>
      <c r="BU1" s="40" t="str">
        <f t="shared" si="9"/>
        <v>Spring Program 6</v>
      </c>
      <c r="BV1" s="40" t="str">
        <f t="shared" si="9"/>
        <v>Spring Program 7</v>
      </c>
      <c r="BW1" s="40" t="str">
        <f t="shared" si="9"/>
        <v>Spring Program 8</v>
      </c>
      <c r="BX1" s="40" t="str">
        <f t="shared" si="9"/>
        <v>Spring Program 9</v>
      </c>
      <c r="BY1" s="40" t="str">
        <f t="shared" si="9"/>
        <v>Spring Program 10</v>
      </c>
      <c r="BZ1" s="40" t="str">
        <f t="shared" ref="BZ1:CC1" si="10">BZ6</f>
        <v>Spring Program 11</v>
      </c>
      <c r="CA1" s="40" t="str">
        <f t="shared" si="10"/>
        <v>Spring Program 12</v>
      </c>
      <c r="CB1" s="40" t="str">
        <f t="shared" si="10"/>
        <v>Spring Program 13</v>
      </c>
      <c r="CC1" s="40" t="str">
        <f t="shared" si="10"/>
        <v>Spring Program 14</v>
      </c>
      <c r="CD1" s="40" t="str">
        <f t="shared" si="0"/>
        <v>Spring Program 15</v>
      </c>
      <c r="CE1" s="40" t="str">
        <f t="shared" si="0"/>
        <v>Math Counts</v>
      </c>
      <c r="CF1" s="40" t="str">
        <f t="shared" si="0"/>
        <v>Math Olympiad</v>
      </c>
      <c r="CG1" s="40" t="str">
        <f t="shared" si="0"/>
        <v>Odyssey of the Mind</v>
      </c>
      <c r="CH1" s="40" t="str">
        <f t="shared" si="0"/>
        <v>Science Olympiad</v>
      </c>
      <c r="CI1" s="40" t="str">
        <f t="shared" si="0"/>
        <v>Back to School Family Fun Night</v>
      </c>
      <c r="CJ1" s="40" t="str">
        <f t="shared" si="0"/>
        <v>Fall Family Night</v>
      </c>
      <c r="CK1" s="40" t="str">
        <f t="shared" si="0"/>
        <v>First Day Coffee</v>
      </c>
      <c r="CL1" s="40" t="str">
        <f t="shared" ref="CL1" si="11">CL6</f>
        <v>International Night</v>
      </c>
      <c r="CM1" s="40" t="str">
        <f t="shared" si="0"/>
        <v>Playdates</v>
      </c>
      <c r="CN1" s="40" t="str">
        <f t="shared" si="0"/>
        <v>Science Fair</v>
      </c>
      <c r="CO1" s="40" t="str">
        <f t="shared" si="0"/>
        <v>Skate Night</v>
      </c>
      <c r="CP1" s="40" t="str">
        <f t="shared" si="0"/>
        <v>Staff Sports Activity</v>
      </c>
      <c r="CQ1" s="40" t="str">
        <f t="shared" si="0"/>
        <v>Authors/Illustrators</v>
      </c>
      <c r="CR1" s="40" t="str">
        <f t="shared" si="0"/>
        <v>Cultural Arts</v>
      </c>
      <c r="CS1" s="40" t="str">
        <f t="shared" ref="CS1" si="12">CS6</f>
        <v>Classroom Arts Program</v>
      </c>
      <c r="CT1" s="40" t="str">
        <f t="shared" ref="CT1" si="13">CT6</f>
        <v>Friday Friends</v>
      </c>
      <c r="CU1" s="40" t="str">
        <f t="shared" si="0"/>
        <v>iCare</v>
      </c>
      <c r="CV1" s="40" t="str">
        <f t="shared" si="0"/>
        <v>Sixth Grade Activity</v>
      </c>
      <c r="CW1" s="40" t="str">
        <f t="shared" si="0"/>
        <v>Sixth Grade Celebration</v>
      </c>
      <c r="CX1" s="40" t="str">
        <f t="shared" si="0"/>
        <v>Spelling Bee</v>
      </c>
      <c r="CY1" s="40" t="str">
        <f t="shared" si="0"/>
        <v>Walk To School Program</v>
      </c>
      <c r="CZ1" s="40" t="str">
        <f t="shared" ref="CZ1:DA1" si="14">CZ6</f>
        <v>Bottled Water Service</v>
      </c>
      <c r="DA1" s="40" t="str">
        <f t="shared" si="14"/>
        <v>Classroom Materials</v>
      </c>
      <c r="DB1" s="40" t="str">
        <f t="shared" si="0"/>
        <v>Grants</v>
      </c>
      <c r="DC1" s="40" t="str">
        <f t="shared" si="0"/>
        <v>Hospitality</v>
      </c>
      <c r="DD1" s="40" t="str">
        <f t="shared" si="0"/>
        <v xml:space="preserve">Staff Appreciation </v>
      </c>
      <c r="DE1" s="40" t="str">
        <f t="shared" si="0"/>
        <v>Additional Shade</v>
      </c>
      <c r="DF1" s="40" t="str">
        <f t="shared" si="0"/>
        <v>Cereal/Milk Lunch Fund</v>
      </c>
      <c r="DG1" s="40" t="str">
        <f t="shared" si="0"/>
        <v>Playground Equipment</v>
      </c>
      <c r="DH1" s="40" t="str">
        <f t="shared" si="0"/>
        <v>Principal's Discretionary Fund</v>
      </c>
      <c r="DI1" s="40" t="str">
        <f t="shared" si="0"/>
        <v>School Garden</v>
      </c>
      <c r="DJ1" s="40" t="str">
        <f t="shared" si="0"/>
        <v>Supplemental Field Trips</v>
      </c>
      <c r="DK1" s="40" t="str">
        <f t="shared" si="0"/>
        <v>Bank Fees, Return Checks, Misc</v>
      </c>
      <c r="DL1" s="40" t="str">
        <f t="shared" ref="DL1:DT1" si="15">DL6</f>
        <v>Correspondence &amp; Caring</v>
      </c>
      <c r="DM1" s="40" t="str">
        <f t="shared" si="15"/>
        <v>Insurance</v>
      </c>
      <c r="DN1" s="40" t="str">
        <f t="shared" si="15"/>
        <v>PTA Dues</v>
      </c>
      <c r="DO1" s="40" t="str">
        <f t="shared" si="15"/>
        <v xml:space="preserve">PTA Volunteer Appreciation </v>
      </c>
      <c r="DP1" s="40" t="str">
        <f t="shared" si="15"/>
        <v>Supplies &amp; Copying</v>
      </c>
      <c r="DQ1" s="40" t="str">
        <f t="shared" si="15"/>
        <v>Tax Preparation</v>
      </c>
      <c r="DR1" s="40" t="str">
        <f t="shared" si="15"/>
        <v>Web Hosting</v>
      </c>
      <c r="DS1" s="40" t="str">
        <f t="shared" si="15"/>
        <v>Interest Income</v>
      </c>
      <c r="DT1" s="40" t="str">
        <f t="shared" si="15"/>
        <v>Transfer to Savings</v>
      </c>
    </row>
    <row r="2" spans="1:124" ht="10.8" customHeight="1" x14ac:dyDescent="0.25">
      <c r="B2" s="33" t="s">
        <v>39</v>
      </c>
      <c r="K2" s="33" t="s">
        <v>40</v>
      </c>
      <c r="P2" s="42"/>
      <c r="AH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T2" s="44"/>
      <c r="BU2" s="44"/>
      <c r="BV2" s="44"/>
      <c r="BZ2" s="44"/>
      <c r="CJ2" s="44"/>
      <c r="CK2" s="44"/>
      <c r="CL2" s="44"/>
      <c r="CP2" s="44"/>
      <c r="CQ2" s="44"/>
      <c r="CX2" s="44"/>
    </row>
    <row r="3" spans="1:124" ht="12" customHeight="1" x14ac:dyDescent="0.25">
      <c r="B3" s="33"/>
      <c r="K3" s="33"/>
      <c r="N3" s="258" t="s">
        <v>41</v>
      </c>
      <c r="O3" s="259">
        <f>SUM(P3:DK3)</f>
        <v>87820.98</v>
      </c>
      <c r="P3" s="259">
        <f t="shared" ref="P3:AU3" si="16">SUMIF(P$7:P$825,"&gt;0",P$7:P$825)</f>
        <v>0</v>
      </c>
      <c r="Q3" s="259">
        <f t="shared" si="16"/>
        <v>0</v>
      </c>
      <c r="R3" s="259">
        <f t="shared" si="16"/>
        <v>287.97000000000003</v>
      </c>
      <c r="S3" s="259">
        <f t="shared" si="16"/>
        <v>9119.26</v>
      </c>
      <c r="T3" s="259">
        <f t="shared" si="16"/>
        <v>278.53999999999996</v>
      </c>
      <c r="U3" s="259">
        <f t="shared" si="16"/>
        <v>0</v>
      </c>
      <c r="V3" s="259">
        <f t="shared" si="16"/>
        <v>6069.65</v>
      </c>
      <c r="W3" s="259">
        <f t="shared" si="16"/>
        <v>3131.88</v>
      </c>
      <c r="X3" s="259">
        <f t="shared" si="16"/>
        <v>0</v>
      </c>
      <c r="Y3" s="259">
        <f t="shared" si="16"/>
        <v>0</v>
      </c>
      <c r="Z3" s="259">
        <f t="shared" si="16"/>
        <v>0</v>
      </c>
      <c r="AA3" s="259">
        <f t="shared" si="16"/>
        <v>0</v>
      </c>
      <c r="AB3" s="259">
        <f t="shared" si="16"/>
        <v>0</v>
      </c>
      <c r="AC3" s="259">
        <f t="shared" si="16"/>
        <v>0</v>
      </c>
      <c r="AD3" s="259">
        <f t="shared" si="16"/>
        <v>2148.9</v>
      </c>
      <c r="AE3" s="259">
        <f t="shared" si="16"/>
        <v>3528</v>
      </c>
      <c r="AF3" s="259">
        <f t="shared" si="16"/>
        <v>716.73</v>
      </c>
      <c r="AG3" s="259">
        <f t="shared" si="16"/>
        <v>3131.51</v>
      </c>
      <c r="AH3" s="259">
        <f t="shared" si="16"/>
        <v>3821.86</v>
      </c>
      <c r="AI3" s="259">
        <f t="shared" si="16"/>
        <v>1100.5999999999999</v>
      </c>
      <c r="AJ3" s="259">
        <f t="shared" si="16"/>
        <v>4640.8999999999996</v>
      </c>
      <c r="AK3" s="259">
        <f t="shared" si="16"/>
        <v>4026.57</v>
      </c>
      <c r="AL3" s="259">
        <f t="shared" si="16"/>
        <v>2079.25</v>
      </c>
      <c r="AM3" s="259">
        <f t="shared" si="16"/>
        <v>1535.85</v>
      </c>
      <c r="AN3" s="259">
        <f t="shared" si="16"/>
        <v>2461.56</v>
      </c>
      <c r="AO3" s="259">
        <f t="shared" si="16"/>
        <v>2577.42</v>
      </c>
      <c r="AP3" s="259">
        <f t="shared" si="16"/>
        <v>1871.41</v>
      </c>
      <c r="AQ3" s="259">
        <f t="shared" si="16"/>
        <v>1714.83</v>
      </c>
      <c r="AR3" s="259">
        <f t="shared" si="16"/>
        <v>1394.64</v>
      </c>
      <c r="AS3" s="259">
        <f t="shared" si="16"/>
        <v>2253.9499999999998</v>
      </c>
      <c r="AT3" s="259">
        <f t="shared" si="16"/>
        <v>4143.3</v>
      </c>
      <c r="AU3" s="259">
        <f t="shared" si="16"/>
        <v>4343.8599999999997</v>
      </c>
      <c r="AV3" s="259">
        <f t="shared" ref="AV3:BZ3" si="17">SUMIF(AV$7:AV$825,"&gt;0",AV$7:AV$825)</f>
        <v>1611.92</v>
      </c>
      <c r="AW3" s="259">
        <f t="shared" si="17"/>
        <v>2652.3</v>
      </c>
      <c r="AX3" s="259">
        <f t="shared" si="17"/>
        <v>1717.55</v>
      </c>
      <c r="AY3" s="259">
        <f t="shared" si="17"/>
        <v>2975.2</v>
      </c>
      <c r="AZ3" s="259">
        <f t="shared" si="17"/>
        <v>277.16000000000003</v>
      </c>
      <c r="BA3" s="259">
        <f t="shared" si="17"/>
        <v>0</v>
      </c>
      <c r="BB3" s="259">
        <f t="shared" si="17"/>
        <v>0</v>
      </c>
      <c r="BC3" s="259">
        <f t="shared" si="17"/>
        <v>0</v>
      </c>
      <c r="BD3" s="259">
        <f t="shared" si="17"/>
        <v>0</v>
      </c>
      <c r="BE3" s="259">
        <f t="shared" si="17"/>
        <v>0</v>
      </c>
      <c r="BF3" s="259">
        <f t="shared" si="17"/>
        <v>0</v>
      </c>
      <c r="BG3" s="259">
        <f t="shared" si="17"/>
        <v>0</v>
      </c>
      <c r="BH3" s="259">
        <f t="shared" si="17"/>
        <v>0</v>
      </c>
      <c r="BI3" s="259">
        <f t="shared" si="17"/>
        <v>0</v>
      </c>
      <c r="BJ3" s="259">
        <f t="shared" si="17"/>
        <v>0</v>
      </c>
      <c r="BK3" s="259">
        <f t="shared" si="17"/>
        <v>0</v>
      </c>
      <c r="BL3" s="259">
        <f t="shared" si="17"/>
        <v>0</v>
      </c>
      <c r="BM3" s="259">
        <f t="shared" si="17"/>
        <v>0</v>
      </c>
      <c r="BN3" s="259">
        <f t="shared" si="17"/>
        <v>0</v>
      </c>
      <c r="BO3" s="259">
        <f t="shared" si="17"/>
        <v>0</v>
      </c>
      <c r="BP3" s="259">
        <f t="shared" si="17"/>
        <v>0</v>
      </c>
      <c r="BQ3" s="259">
        <f t="shared" si="17"/>
        <v>0</v>
      </c>
      <c r="BR3" s="259">
        <f t="shared" si="17"/>
        <v>0</v>
      </c>
      <c r="BS3" s="259">
        <f t="shared" si="17"/>
        <v>0</v>
      </c>
      <c r="BT3" s="259">
        <f t="shared" si="17"/>
        <v>0</v>
      </c>
      <c r="BU3" s="259">
        <f t="shared" si="17"/>
        <v>0</v>
      </c>
      <c r="BV3" s="259">
        <f t="shared" si="17"/>
        <v>0</v>
      </c>
      <c r="BW3" s="259">
        <f t="shared" si="17"/>
        <v>0</v>
      </c>
      <c r="BX3" s="259">
        <f t="shared" si="17"/>
        <v>0</v>
      </c>
      <c r="BY3" s="259">
        <f t="shared" si="17"/>
        <v>0</v>
      </c>
      <c r="BZ3" s="259">
        <f t="shared" si="17"/>
        <v>0</v>
      </c>
      <c r="CA3" s="259">
        <f t="shared" ref="CA3:DG3" si="18">SUMIF(CA$7:CA$825,"&gt;0",CA$7:CA$825)</f>
        <v>0</v>
      </c>
      <c r="CB3" s="259">
        <f t="shared" si="18"/>
        <v>0</v>
      </c>
      <c r="CC3" s="259">
        <f t="shared" si="18"/>
        <v>0</v>
      </c>
      <c r="CD3" s="259">
        <f t="shared" si="18"/>
        <v>0</v>
      </c>
      <c r="CE3" s="259">
        <f t="shared" si="18"/>
        <v>5674.59</v>
      </c>
      <c r="CF3" s="259">
        <f t="shared" si="18"/>
        <v>5568.9</v>
      </c>
      <c r="CG3" s="259">
        <f t="shared" si="18"/>
        <v>0</v>
      </c>
      <c r="CH3" s="259">
        <f t="shared" si="18"/>
        <v>964.92</v>
      </c>
      <c r="CI3" s="259">
        <f t="shared" si="18"/>
        <v>0</v>
      </c>
      <c r="CJ3" s="259">
        <f t="shared" si="18"/>
        <v>0</v>
      </c>
      <c r="CK3" s="259">
        <f t="shared" si="18"/>
        <v>0</v>
      </c>
      <c r="CL3" s="259">
        <f t="shared" si="18"/>
        <v>0</v>
      </c>
      <c r="CM3" s="259">
        <f t="shared" si="18"/>
        <v>0</v>
      </c>
      <c r="CN3" s="259">
        <f t="shared" si="18"/>
        <v>0</v>
      </c>
      <c r="CO3" s="259">
        <f t="shared" si="18"/>
        <v>0</v>
      </c>
      <c r="CP3" s="259">
        <f t="shared" si="18"/>
        <v>0</v>
      </c>
      <c r="CQ3" s="259">
        <f t="shared" si="18"/>
        <v>0</v>
      </c>
      <c r="CR3" s="259">
        <f t="shared" si="18"/>
        <v>0</v>
      </c>
      <c r="CS3" s="259">
        <f t="shared" si="18"/>
        <v>0</v>
      </c>
      <c r="CT3" s="259">
        <f t="shared" si="18"/>
        <v>0</v>
      </c>
      <c r="CU3" s="259">
        <f t="shared" si="18"/>
        <v>0</v>
      </c>
      <c r="CV3" s="259">
        <f t="shared" si="18"/>
        <v>0</v>
      </c>
      <c r="CW3" s="259">
        <f t="shared" si="18"/>
        <v>0</v>
      </c>
      <c r="CX3" s="259">
        <f t="shared" si="18"/>
        <v>0</v>
      </c>
      <c r="CY3" s="259">
        <f t="shared" si="18"/>
        <v>0</v>
      </c>
      <c r="CZ3" s="259">
        <f t="shared" si="18"/>
        <v>0</v>
      </c>
      <c r="DA3" s="259">
        <f t="shared" si="18"/>
        <v>0</v>
      </c>
      <c r="DB3" s="259">
        <f t="shared" si="18"/>
        <v>0</v>
      </c>
      <c r="DC3" s="259">
        <f t="shared" si="18"/>
        <v>0</v>
      </c>
      <c r="DD3" s="259">
        <f t="shared" si="18"/>
        <v>0</v>
      </c>
      <c r="DE3" s="259">
        <f t="shared" si="18"/>
        <v>0</v>
      </c>
      <c r="DF3" s="259">
        <f t="shared" si="18"/>
        <v>0</v>
      </c>
      <c r="DG3" s="259">
        <f t="shared" si="18"/>
        <v>0</v>
      </c>
      <c r="DH3" s="259">
        <f t="shared" ref="DH3:DT3" si="19">SUMIF(DH$7:DH$825,"&gt;0",DH$7:DH$825)</f>
        <v>0</v>
      </c>
      <c r="DI3" s="259">
        <f t="shared" si="19"/>
        <v>0</v>
      </c>
      <c r="DJ3" s="259">
        <f t="shared" si="19"/>
        <v>0</v>
      </c>
      <c r="DK3" s="259">
        <f t="shared" si="19"/>
        <v>0</v>
      </c>
      <c r="DL3" s="259">
        <f t="shared" si="19"/>
        <v>0</v>
      </c>
      <c r="DM3" s="259">
        <f t="shared" si="19"/>
        <v>0</v>
      </c>
      <c r="DN3" s="259">
        <f t="shared" si="19"/>
        <v>0</v>
      </c>
      <c r="DO3" s="259">
        <f t="shared" si="19"/>
        <v>0</v>
      </c>
      <c r="DP3" s="259">
        <f t="shared" si="19"/>
        <v>0</v>
      </c>
      <c r="DQ3" s="259">
        <f t="shared" si="19"/>
        <v>0</v>
      </c>
      <c r="DR3" s="259">
        <f t="shared" si="19"/>
        <v>0</v>
      </c>
      <c r="DS3" s="259">
        <f t="shared" si="19"/>
        <v>1.57</v>
      </c>
      <c r="DT3" s="259">
        <f t="shared" si="19"/>
        <v>0</v>
      </c>
    </row>
    <row r="4" spans="1:124" ht="25.2" customHeight="1" thickBot="1" x14ac:dyDescent="0.3">
      <c r="B4" s="33"/>
      <c r="K4" s="33"/>
      <c r="N4" s="260" t="s">
        <v>42</v>
      </c>
      <c r="O4" s="261">
        <f>SUM(P4:DK4)</f>
        <v>-6860</v>
      </c>
      <c r="P4" s="261">
        <f t="shared" ref="P4:AU4" si="20">SUMIF(P$7:P$825,"&lt;0",P$7:P$825)</f>
        <v>0</v>
      </c>
      <c r="Q4" s="261">
        <f t="shared" si="20"/>
        <v>0</v>
      </c>
      <c r="R4" s="261">
        <f t="shared" si="20"/>
        <v>0</v>
      </c>
      <c r="S4" s="261">
        <f t="shared" si="20"/>
        <v>0</v>
      </c>
      <c r="T4" s="261">
        <f t="shared" si="20"/>
        <v>0</v>
      </c>
      <c r="U4" s="261">
        <f t="shared" si="20"/>
        <v>0</v>
      </c>
      <c r="V4" s="261">
        <f t="shared" si="20"/>
        <v>0</v>
      </c>
      <c r="W4" s="261">
        <f t="shared" si="20"/>
        <v>0</v>
      </c>
      <c r="X4" s="261">
        <f t="shared" si="20"/>
        <v>0</v>
      </c>
      <c r="Y4" s="261">
        <f t="shared" si="20"/>
        <v>0</v>
      </c>
      <c r="Z4" s="261">
        <f t="shared" si="20"/>
        <v>0</v>
      </c>
      <c r="AA4" s="261">
        <f t="shared" si="20"/>
        <v>-2320</v>
      </c>
      <c r="AB4" s="261">
        <f t="shared" si="20"/>
        <v>-4536</v>
      </c>
      <c r="AC4" s="261">
        <f t="shared" si="20"/>
        <v>0</v>
      </c>
      <c r="AD4" s="261">
        <f t="shared" si="20"/>
        <v>0</v>
      </c>
      <c r="AE4" s="261">
        <f t="shared" si="20"/>
        <v>0</v>
      </c>
      <c r="AF4" s="261">
        <f t="shared" si="20"/>
        <v>0</v>
      </c>
      <c r="AG4" s="261">
        <f t="shared" si="20"/>
        <v>0</v>
      </c>
      <c r="AH4" s="261">
        <f t="shared" si="20"/>
        <v>0</v>
      </c>
      <c r="AI4" s="261">
        <f t="shared" si="20"/>
        <v>0</v>
      </c>
      <c r="AJ4" s="261">
        <f t="shared" si="20"/>
        <v>0</v>
      </c>
      <c r="AK4" s="261">
        <f t="shared" si="20"/>
        <v>0</v>
      </c>
      <c r="AL4" s="261">
        <f t="shared" si="20"/>
        <v>0</v>
      </c>
      <c r="AM4" s="261">
        <f t="shared" si="20"/>
        <v>0</v>
      </c>
      <c r="AN4" s="261">
        <f t="shared" si="20"/>
        <v>0</v>
      </c>
      <c r="AO4" s="261">
        <f t="shared" si="20"/>
        <v>0</v>
      </c>
      <c r="AP4" s="261">
        <f t="shared" si="20"/>
        <v>0</v>
      </c>
      <c r="AQ4" s="261">
        <f t="shared" si="20"/>
        <v>0</v>
      </c>
      <c r="AR4" s="261">
        <f t="shared" si="20"/>
        <v>0</v>
      </c>
      <c r="AS4" s="261">
        <f t="shared" si="20"/>
        <v>0</v>
      </c>
      <c r="AT4" s="261">
        <f t="shared" si="20"/>
        <v>0</v>
      </c>
      <c r="AU4" s="261">
        <f t="shared" si="20"/>
        <v>0</v>
      </c>
      <c r="AV4" s="261">
        <f t="shared" ref="AV4:BZ4" si="21">SUMIF(AV$7:AV$825,"&lt;0",AV$7:AV$825)</f>
        <v>0</v>
      </c>
      <c r="AW4" s="261">
        <f t="shared" si="21"/>
        <v>0</v>
      </c>
      <c r="AX4" s="261">
        <f t="shared" si="21"/>
        <v>0</v>
      </c>
      <c r="AY4" s="261">
        <f t="shared" si="21"/>
        <v>0</v>
      </c>
      <c r="AZ4" s="261">
        <f t="shared" si="21"/>
        <v>0</v>
      </c>
      <c r="BA4" s="261">
        <f t="shared" si="21"/>
        <v>0</v>
      </c>
      <c r="BB4" s="261">
        <f t="shared" si="21"/>
        <v>0</v>
      </c>
      <c r="BC4" s="261">
        <f t="shared" si="21"/>
        <v>0</v>
      </c>
      <c r="BD4" s="261">
        <f t="shared" si="21"/>
        <v>0</v>
      </c>
      <c r="BE4" s="261">
        <f t="shared" si="21"/>
        <v>0</v>
      </c>
      <c r="BF4" s="261">
        <f t="shared" si="21"/>
        <v>0</v>
      </c>
      <c r="BG4" s="261">
        <f t="shared" si="21"/>
        <v>0</v>
      </c>
      <c r="BH4" s="261">
        <f t="shared" si="21"/>
        <v>0</v>
      </c>
      <c r="BI4" s="261">
        <f t="shared" si="21"/>
        <v>0</v>
      </c>
      <c r="BJ4" s="261">
        <f t="shared" si="21"/>
        <v>0</v>
      </c>
      <c r="BK4" s="261">
        <f t="shared" si="21"/>
        <v>0</v>
      </c>
      <c r="BL4" s="261">
        <f t="shared" si="21"/>
        <v>0</v>
      </c>
      <c r="BM4" s="261">
        <f t="shared" si="21"/>
        <v>0</v>
      </c>
      <c r="BN4" s="261">
        <f t="shared" si="21"/>
        <v>0</v>
      </c>
      <c r="BO4" s="261">
        <f t="shared" si="21"/>
        <v>0</v>
      </c>
      <c r="BP4" s="261">
        <f t="shared" si="21"/>
        <v>0</v>
      </c>
      <c r="BQ4" s="261">
        <f t="shared" si="21"/>
        <v>0</v>
      </c>
      <c r="BR4" s="261">
        <f t="shared" si="21"/>
        <v>0</v>
      </c>
      <c r="BS4" s="261">
        <f t="shared" si="21"/>
        <v>0</v>
      </c>
      <c r="BT4" s="261">
        <f t="shared" si="21"/>
        <v>0</v>
      </c>
      <c r="BU4" s="261">
        <f t="shared" si="21"/>
        <v>0</v>
      </c>
      <c r="BV4" s="261">
        <f t="shared" si="21"/>
        <v>0</v>
      </c>
      <c r="BW4" s="261">
        <f t="shared" si="21"/>
        <v>0</v>
      </c>
      <c r="BX4" s="261">
        <f t="shared" si="21"/>
        <v>0</v>
      </c>
      <c r="BY4" s="261">
        <f t="shared" si="21"/>
        <v>0</v>
      </c>
      <c r="BZ4" s="261">
        <f t="shared" si="21"/>
        <v>0</v>
      </c>
      <c r="CA4" s="261">
        <f t="shared" ref="CA4:DG4" si="22">SUMIF(CA$7:CA$825,"&lt;0",CA$7:CA$825)</f>
        <v>0</v>
      </c>
      <c r="CB4" s="261">
        <f t="shared" si="22"/>
        <v>0</v>
      </c>
      <c r="CC4" s="261">
        <f t="shared" si="22"/>
        <v>0</v>
      </c>
      <c r="CD4" s="261">
        <f t="shared" si="22"/>
        <v>0</v>
      </c>
      <c r="CE4" s="261">
        <f t="shared" si="22"/>
        <v>0</v>
      </c>
      <c r="CF4" s="261">
        <f t="shared" si="22"/>
        <v>0</v>
      </c>
      <c r="CG4" s="261">
        <f t="shared" si="22"/>
        <v>0</v>
      </c>
      <c r="CH4" s="261">
        <f t="shared" si="22"/>
        <v>0</v>
      </c>
      <c r="CI4" s="261">
        <f t="shared" si="22"/>
        <v>0</v>
      </c>
      <c r="CJ4" s="261">
        <f t="shared" si="22"/>
        <v>0</v>
      </c>
      <c r="CK4" s="261">
        <f t="shared" si="22"/>
        <v>0</v>
      </c>
      <c r="CL4" s="261">
        <f t="shared" si="22"/>
        <v>0</v>
      </c>
      <c r="CM4" s="261">
        <f t="shared" si="22"/>
        <v>0</v>
      </c>
      <c r="CN4" s="261">
        <f t="shared" si="22"/>
        <v>0</v>
      </c>
      <c r="CO4" s="261">
        <f t="shared" si="22"/>
        <v>0</v>
      </c>
      <c r="CP4" s="261">
        <f t="shared" si="22"/>
        <v>0</v>
      </c>
      <c r="CQ4" s="261">
        <f t="shared" si="22"/>
        <v>0</v>
      </c>
      <c r="CR4" s="261">
        <f t="shared" si="22"/>
        <v>0</v>
      </c>
      <c r="CS4" s="261">
        <f t="shared" si="22"/>
        <v>0</v>
      </c>
      <c r="CT4" s="261">
        <f t="shared" si="22"/>
        <v>0</v>
      </c>
      <c r="CU4" s="261">
        <f t="shared" si="22"/>
        <v>0</v>
      </c>
      <c r="CV4" s="261">
        <f t="shared" si="22"/>
        <v>0</v>
      </c>
      <c r="CW4" s="261">
        <f t="shared" si="22"/>
        <v>0</v>
      </c>
      <c r="CX4" s="261">
        <f t="shared" si="22"/>
        <v>0</v>
      </c>
      <c r="CY4" s="261">
        <f t="shared" si="22"/>
        <v>0</v>
      </c>
      <c r="CZ4" s="261">
        <f t="shared" si="22"/>
        <v>0</v>
      </c>
      <c r="DA4" s="261">
        <f t="shared" si="22"/>
        <v>0</v>
      </c>
      <c r="DB4" s="261">
        <f t="shared" si="22"/>
        <v>0</v>
      </c>
      <c r="DC4" s="261">
        <f t="shared" si="22"/>
        <v>0</v>
      </c>
      <c r="DD4" s="261">
        <f t="shared" si="22"/>
        <v>0</v>
      </c>
      <c r="DE4" s="261">
        <f t="shared" si="22"/>
        <v>0</v>
      </c>
      <c r="DF4" s="261">
        <f t="shared" si="22"/>
        <v>0</v>
      </c>
      <c r="DG4" s="261">
        <f t="shared" si="22"/>
        <v>0</v>
      </c>
      <c r="DH4" s="261">
        <f t="shared" ref="DH4:DT4" si="23">SUMIF(DH$7:DH$825,"&lt;0",DH$7:DH$825)</f>
        <v>0</v>
      </c>
      <c r="DI4" s="261">
        <f t="shared" si="23"/>
        <v>0</v>
      </c>
      <c r="DJ4" s="261">
        <f t="shared" si="23"/>
        <v>0</v>
      </c>
      <c r="DK4" s="261">
        <f t="shared" si="23"/>
        <v>-4</v>
      </c>
      <c r="DL4" s="261">
        <f t="shared" si="23"/>
        <v>0</v>
      </c>
      <c r="DM4" s="261">
        <f t="shared" si="23"/>
        <v>0</v>
      </c>
      <c r="DN4" s="261">
        <f t="shared" si="23"/>
        <v>0</v>
      </c>
      <c r="DO4" s="261">
        <f t="shared" si="23"/>
        <v>0</v>
      </c>
      <c r="DP4" s="261">
        <f t="shared" si="23"/>
        <v>0</v>
      </c>
      <c r="DQ4" s="261">
        <f t="shared" si="23"/>
        <v>0</v>
      </c>
      <c r="DR4" s="261">
        <f t="shared" si="23"/>
        <v>-2073.6</v>
      </c>
      <c r="DS4" s="261">
        <f t="shared" si="23"/>
        <v>0</v>
      </c>
      <c r="DT4" s="261">
        <f t="shared" si="23"/>
        <v>0</v>
      </c>
    </row>
    <row r="5" spans="1:124" ht="12" customHeight="1" thickTop="1" thickBot="1" x14ac:dyDescent="0.3">
      <c r="A5" s="45"/>
      <c r="E5" s="34"/>
      <c r="F5" s="34"/>
      <c r="G5" s="34"/>
      <c r="H5" s="45"/>
      <c r="K5" s="47"/>
      <c r="N5" s="262" t="s">
        <v>43</v>
      </c>
      <c r="O5" s="263">
        <f>SUM(P5:DK5)</f>
        <v>80960.98</v>
      </c>
      <c r="P5" s="263">
        <f>SUM(P3:P4)</f>
        <v>0</v>
      </c>
      <c r="Q5" s="263">
        <f t="shared" ref="Q5:DK5" si="24">SUM(Q3:Q4)</f>
        <v>0</v>
      </c>
      <c r="R5" s="263">
        <f t="shared" si="24"/>
        <v>287.97000000000003</v>
      </c>
      <c r="S5" s="263">
        <f t="shared" si="24"/>
        <v>9119.26</v>
      </c>
      <c r="T5" s="263">
        <f t="shared" si="24"/>
        <v>278.53999999999996</v>
      </c>
      <c r="U5" s="263">
        <f t="shared" si="24"/>
        <v>0</v>
      </c>
      <c r="V5" s="263">
        <f t="shared" si="24"/>
        <v>6069.65</v>
      </c>
      <c r="W5" s="263">
        <f t="shared" si="24"/>
        <v>3131.88</v>
      </c>
      <c r="X5" s="263">
        <f t="shared" si="24"/>
        <v>0</v>
      </c>
      <c r="Y5" s="263">
        <f t="shared" si="24"/>
        <v>0</v>
      </c>
      <c r="Z5" s="263">
        <f t="shared" si="24"/>
        <v>0</v>
      </c>
      <c r="AA5" s="263">
        <f t="shared" si="24"/>
        <v>-2320</v>
      </c>
      <c r="AB5" s="263">
        <f t="shared" ref="AB5:AC5" si="25">SUM(AB3:AB4)</f>
        <v>-4536</v>
      </c>
      <c r="AC5" s="263">
        <f t="shared" si="25"/>
        <v>0</v>
      </c>
      <c r="AD5" s="263">
        <f t="shared" si="24"/>
        <v>2148.9</v>
      </c>
      <c r="AE5" s="263">
        <f t="shared" si="24"/>
        <v>3528</v>
      </c>
      <c r="AF5" s="263">
        <f t="shared" si="24"/>
        <v>716.73</v>
      </c>
      <c r="AG5" s="263">
        <f t="shared" ref="AG5" si="26">SUM(AG3:AG4)</f>
        <v>3131.51</v>
      </c>
      <c r="AH5" s="263">
        <f t="shared" si="24"/>
        <v>3821.86</v>
      </c>
      <c r="AI5" s="263">
        <f t="shared" si="24"/>
        <v>1100.5999999999999</v>
      </c>
      <c r="AJ5" s="263">
        <f t="shared" si="24"/>
        <v>4640.8999999999996</v>
      </c>
      <c r="AK5" s="263">
        <f t="shared" si="24"/>
        <v>4026.57</v>
      </c>
      <c r="AL5" s="263">
        <f t="shared" si="24"/>
        <v>2079.25</v>
      </c>
      <c r="AM5" s="263">
        <f t="shared" si="24"/>
        <v>1535.85</v>
      </c>
      <c r="AN5" s="263">
        <f t="shared" si="24"/>
        <v>2461.56</v>
      </c>
      <c r="AO5" s="263">
        <f t="shared" si="24"/>
        <v>2577.42</v>
      </c>
      <c r="AP5" s="263">
        <f t="shared" si="24"/>
        <v>1871.41</v>
      </c>
      <c r="AQ5" s="263">
        <f t="shared" si="24"/>
        <v>1714.83</v>
      </c>
      <c r="AR5" s="263">
        <f t="shared" si="24"/>
        <v>1394.64</v>
      </c>
      <c r="AS5" s="263">
        <f t="shared" si="24"/>
        <v>2253.9499999999998</v>
      </c>
      <c r="AT5" s="263">
        <f t="shared" si="24"/>
        <v>4143.3</v>
      </c>
      <c r="AU5" s="263">
        <f t="shared" si="24"/>
        <v>4343.8599999999997</v>
      </c>
      <c r="AV5" s="263">
        <f t="shared" si="24"/>
        <v>1611.92</v>
      </c>
      <c r="AW5" s="263">
        <f t="shared" si="24"/>
        <v>2652.3</v>
      </c>
      <c r="AX5" s="263">
        <f t="shared" si="24"/>
        <v>1717.55</v>
      </c>
      <c r="AY5" s="263">
        <f t="shared" si="24"/>
        <v>2975.2</v>
      </c>
      <c r="AZ5" s="263">
        <f t="shared" si="24"/>
        <v>277.16000000000003</v>
      </c>
      <c r="BA5" s="263">
        <f t="shared" si="24"/>
        <v>0</v>
      </c>
      <c r="BB5" s="263">
        <f t="shared" si="24"/>
        <v>0</v>
      </c>
      <c r="BC5" s="263">
        <f t="shared" ref="BC5:BD5" si="27">SUM(BC3:BC4)</f>
        <v>0</v>
      </c>
      <c r="BD5" s="263">
        <f t="shared" si="27"/>
        <v>0</v>
      </c>
      <c r="BE5" s="263">
        <f t="shared" ref="BE5:BF5" si="28">SUM(BE3:BE4)</f>
        <v>0</v>
      </c>
      <c r="BF5" s="263">
        <f t="shared" si="28"/>
        <v>0</v>
      </c>
      <c r="BG5" s="263">
        <f t="shared" ref="BG5:BH5" si="29">SUM(BG3:BG4)</f>
        <v>0</v>
      </c>
      <c r="BH5" s="263">
        <f t="shared" si="29"/>
        <v>0</v>
      </c>
      <c r="BI5" s="263">
        <f t="shared" ref="BI5:BJ5" si="30">SUM(BI3:BI4)</f>
        <v>0</v>
      </c>
      <c r="BJ5" s="263">
        <f t="shared" si="30"/>
        <v>0</v>
      </c>
      <c r="BK5" s="263">
        <f t="shared" ref="BK5:BL5" si="31">SUM(BK3:BK4)</f>
        <v>0</v>
      </c>
      <c r="BL5" s="263">
        <f t="shared" si="31"/>
        <v>0</v>
      </c>
      <c r="BM5" s="263">
        <f t="shared" ref="BM5" si="32">SUM(BM3:BM4)</f>
        <v>0</v>
      </c>
      <c r="BN5" s="263">
        <f t="shared" si="24"/>
        <v>0</v>
      </c>
      <c r="BO5" s="263">
        <f t="shared" si="24"/>
        <v>0</v>
      </c>
      <c r="BP5" s="263">
        <f t="shared" si="24"/>
        <v>0</v>
      </c>
      <c r="BQ5" s="263">
        <f t="shared" si="24"/>
        <v>0</v>
      </c>
      <c r="BR5" s="263">
        <f t="shared" si="24"/>
        <v>0</v>
      </c>
      <c r="BS5" s="263">
        <f t="shared" si="24"/>
        <v>0</v>
      </c>
      <c r="BT5" s="263">
        <f t="shared" ref="BT5:BY5" si="33">SUM(BT3:BT4)</f>
        <v>0</v>
      </c>
      <c r="BU5" s="263">
        <f t="shared" si="33"/>
        <v>0</v>
      </c>
      <c r="BV5" s="263">
        <f t="shared" si="33"/>
        <v>0</v>
      </c>
      <c r="BW5" s="263">
        <f t="shared" si="33"/>
        <v>0</v>
      </c>
      <c r="BX5" s="263">
        <f t="shared" si="33"/>
        <v>0</v>
      </c>
      <c r="BY5" s="263">
        <f t="shared" si="33"/>
        <v>0</v>
      </c>
      <c r="BZ5" s="263">
        <f t="shared" ref="BZ5:CC5" si="34">SUM(BZ3:BZ4)</f>
        <v>0</v>
      </c>
      <c r="CA5" s="263">
        <f t="shared" si="34"/>
        <v>0</v>
      </c>
      <c r="CB5" s="263">
        <f t="shared" si="34"/>
        <v>0</v>
      </c>
      <c r="CC5" s="263">
        <f t="shared" si="34"/>
        <v>0</v>
      </c>
      <c r="CD5" s="263">
        <f t="shared" si="24"/>
        <v>0</v>
      </c>
      <c r="CE5" s="263">
        <f t="shared" si="24"/>
        <v>5674.59</v>
      </c>
      <c r="CF5" s="263">
        <f t="shared" si="24"/>
        <v>5568.9</v>
      </c>
      <c r="CG5" s="263">
        <f t="shared" si="24"/>
        <v>0</v>
      </c>
      <c r="CH5" s="263">
        <f t="shared" si="24"/>
        <v>964.92</v>
      </c>
      <c r="CI5" s="263">
        <f t="shared" si="24"/>
        <v>0</v>
      </c>
      <c r="CJ5" s="263">
        <f t="shared" si="24"/>
        <v>0</v>
      </c>
      <c r="CK5" s="263">
        <f t="shared" si="24"/>
        <v>0</v>
      </c>
      <c r="CL5" s="263">
        <f t="shared" ref="CL5" si="35">SUM(CL3:CL4)</f>
        <v>0</v>
      </c>
      <c r="CM5" s="263">
        <f t="shared" si="24"/>
        <v>0</v>
      </c>
      <c r="CN5" s="263">
        <f t="shared" si="24"/>
        <v>0</v>
      </c>
      <c r="CO5" s="263">
        <f t="shared" si="24"/>
        <v>0</v>
      </c>
      <c r="CP5" s="263">
        <f t="shared" si="24"/>
        <v>0</v>
      </c>
      <c r="CQ5" s="263">
        <f t="shared" si="24"/>
        <v>0</v>
      </c>
      <c r="CR5" s="263">
        <f t="shared" si="24"/>
        <v>0</v>
      </c>
      <c r="CS5" s="263">
        <f t="shared" ref="CS5" si="36">SUM(CS3:CS4)</f>
        <v>0</v>
      </c>
      <c r="CT5" s="263">
        <f t="shared" ref="CT5" si="37">SUM(CT3:CT4)</f>
        <v>0</v>
      </c>
      <c r="CU5" s="263">
        <f t="shared" si="24"/>
        <v>0</v>
      </c>
      <c r="CV5" s="263">
        <f t="shared" si="24"/>
        <v>0</v>
      </c>
      <c r="CW5" s="263">
        <f t="shared" si="24"/>
        <v>0</v>
      </c>
      <c r="CX5" s="263">
        <f t="shared" si="24"/>
        <v>0</v>
      </c>
      <c r="CY5" s="263">
        <f t="shared" si="24"/>
        <v>0</v>
      </c>
      <c r="CZ5" s="263">
        <f t="shared" ref="CZ5:DA5" si="38">SUM(CZ3:CZ4)</f>
        <v>0</v>
      </c>
      <c r="DA5" s="263">
        <f t="shared" si="38"/>
        <v>0</v>
      </c>
      <c r="DB5" s="263">
        <f t="shared" si="24"/>
        <v>0</v>
      </c>
      <c r="DC5" s="263">
        <f t="shared" si="24"/>
        <v>0</v>
      </c>
      <c r="DD5" s="263">
        <f t="shared" si="24"/>
        <v>0</v>
      </c>
      <c r="DE5" s="263">
        <f t="shared" si="24"/>
        <v>0</v>
      </c>
      <c r="DF5" s="263">
        <f t="shared" si="24"/>
        <v>0</v>
      </c>
      <c r="DG5" s="263">
        <f t="shared" si="24"/>
        <v>0</v>
      </c>
      <c r="DH5" s="263">
        <f t="shared" si="24"/>
        <v>0</v>
      </c>
      <c r="DI5" s="263">
        <f t="shared" si="24"/>
        <v>0</v>
      </c>
      <c r="DJ5" s="263">
        <f t="shared" si="24"/>
        <v>0</v>
      </c>
      <c r="DK5" s="263">
        <f t="shared" si="24"/>
        <v>-4</v>
      </c>
      <c r="DL5" s="263">
        <f t="shared" ref="DL5" si="39">SUM(DL3:DL4)</f>
        <v>0</v>
      </c>
      <c r="DM5" s="263">
        <f t="shared" ref="DM5:DT5" si="40">SUM(DM3:DM4)</f>
        <v>0</v>
      </c>
      <c r="DN5" s="263">
        <f t="shared" si="40"/>
        <v>0</v>
      </c>
      <c r="DO5" s="263">
        <f t="shared" si="40"/>
        <v>0</v>
      </c>
      <c r="DP5" s="263">
        <f t="shared" si="40"/>
        <v>0</v>
      </c>
      <c r="DQ5" s="263">
        <f t="shared" si="40"/>
        <v>0</v>
      </c>
      <c r="DR5" s="263">
        <f t="shared" si="40"/>
        <v>-2073.6</v>
      </c>
      <c r="DS5" s="263">
        <f t="shared" si="40"/>
        <v>1.57</v>
      </c>
      <c r="DT5" s="263">
        <f t="shared" si="40"/>
        <v>0</v>
      </c>
    </row>
    <row r="6" spans="1:124" s="53" customFormat="1" ht="40.200000000000003" thickBot="1" x14ac:dyDescent="0.3">
      <c r="A6" s="48" t="s">
        <v>44</v>
      </c>
      <c r="B6" s="48" t="s">
        <v>45</v>
      </c>
      <c r="C6" s="48" t="s">
        <v>46</v>
      </c>
      <c r="D6" s="48" t="s">
        <v>47</v>
      </c>
      <c r="E6" s="48" t="s">
        <v>48</v>
      </c>
      <c r="F6" s="48" t="s">
        <v>49</v>
      </c>
      <c r="G6" s="48" t="s">
        <v>50</v>
      </c>
      <c r="H6" s="48" t="s">
        <v>51</v>
      </c>
      <c r="I6" s="48" t="s">
        <v>52</v>
      </c>
      <c r="J6" s="48" t="s">
        <v>53</v>
      </c>
      <c r="K6" s="49" t="s">
        <v>54</v>
      </c>
      <c r="L6" s="50" t="s">
        <v>55</v>
      </c>
      <c r="M6" s="51" t="s">
        <v>56</v>
      </c>
      <c r="N6" s="51" t="s">
        <v>57</v>
      </c>
      <c r="O6" s="52" t="s">
        <v>36</v>
      </c>
      <c r="P6" s="203" t="s">
        <v>13</v>
      </c>
      <c r="Q6" s="203" t="s">
        <v>4</v>
      </c>
      <c r="R6" s="203" t="s">
        <v>5</v>
      </c>
      <c r="S6" s="203" t="s">
        <v>6</v>
      </c>
      <c r="T6" s="203" t="s">
        <v>7</v>
      </c>
      <c r="U6" s="203" t="s">
        <v>96</v>
      </c>
      <c r="V6" s="203" t="s">
        <v>8</v>
      </c>
      <c r="W6" s="203" t="s">
        <v>9</v>
      </c>
      <c r="X6" s="203" t="s">
        <v>221</v>
      </c>
      <c r="Y6" s="203" t="s">
        <v>77</v>
      </c>
      <c r="Z6" s="213" t="s">
        <v>179</v>
      </c>
      <c r="AA6" s="214" t="s">
        <v>180</v>
      </c>
      <c r="AB6" s="214" t="s">
        <v>181</v>
      </c>
      <c r="AC6" s="215" t="s">
        <v>246</v>
      </c>
      <c r="AD6" s="215" t="s">
        <v>182</v>
      </c>
      <c r="AE6" s="214" t="s">
        <v>225</v>
      </c>
      <c r="AF6" s="214" t="s">
        <v>138</v>
      </c>
      <c r="AG6" s="214" t="s">
        <v>133</v>
      </c>
      <c r="AH6" s="214" t="s">
        <v>227</v>
      </c>
      <c r="AI6" s="214" t="s">
        <v>228</v>
      </c>
      <c r="AJ6" s="214" t="s">
        <v>134</v>
      </c>
      <c r="AK6" s="214" t="s">
        <v>229</v>
      </c>
      <c r="AL6" s="214" t="s">
        <v>224</v>
      </c>
      <c r="AM6" s="214" t="s">
        <v>258</v>
      </c>
      <c r="AN6" s="214" t="s">
        <v>230</v>
      </c>
      <c r="AO6" s="214" t="s">
        <v>139</v>
      </c>
      <c r="AP6" s="214" t="s">
        <v>137</v>
      </c>
      <c r="AQ6" s="214" t="s">
        <v>226</v>
      </c>
      <c r="AR6" s="214" t="s">
        <v>132</v>
      </c>
      <c r="AS6" s="214" t="s">
        <v>233</v>
      </c>
      <c r="AT6" s="214" t="s">
        <v>232</v>
      </c>
      <c r="AU6" s="214" t="s">
        <v>234</v>
      </c>
      <c r="AV6" s="214" t="s">
        <v>231</v>
      </c>
      <c r="AW6" s="214" t="s">
        <v>223</v>
      </c>
      <c r="AX6" s="214" t="s">
        <v>142</v>
      </c>
      <c r="AY6" s="214" t="s">
        <v>136</v>
      </c>
      <c r="AZ6" s="214" t="s">
        <v>135</v>
      </c>
      <c r="BA6" s="214" t="s">
        <v>183</v>
      </c>
      <c r="BB6" s="214" t="s">
        <v>184</v>
      </c>
      <c r="BC6" s="214" t="s">
        <v>185</v>
      </c>
      <c r="BD6" s="214" t="s">
        <v>186</v>
      </c>
      <c r="BE6" s="214" t="s">
        <v>140</v>
      </c>
      <c r="BF6" s="214" t="s">
        <v>187</v>
      </c>
      <c r="BG6" s="214" t="s">
        <v>188</v>
      </c>
      <c r="BH6" s="214" t="s">
        <v>189</v>
      </c>
      <c r="BI6" s="214" t="s">
        <v>190</v>
      </c>
      <c r="BJ6" s="214" t="s">
        <v>191</v>
      </c>
      <c r="BK6" s="214" t="s">
        <v>192</v>
      </c>
      <c r="BL6" s="214" t="s">
        <v>193</v>
      </c>
      <c r="BM6" s="214" t="s">
        <v>194</v>
      </c>
      <c r="BN6" s="214" t="s">
        <v>195</v>
      </c>
      <c r="BO6" s="214" t="s">
        <v>196</v>
      </c>
      <c r="BP6" s="214" t="s">
        <v>197</v>
      </c>
      <c r="BQ6" s="214" t="s">
        <v>198</v>
      </c>
      <c r="BR6" s="214" t="s">
        <v>199</v>
      </c>
      <c r="BS6" s="214" t="s">
        <v>200</v>
      </c>
      <c r="BT6" s="214" t="s">
        <v>201</v>
      </c>
      <c r="BU6" s="214" t="s">
        <v>202</v>
      </c>
      <c r="BV6" s="214" t="s">
        <v>203</v>
      </c>
      <c r="BW6" s="214" t="s">
        <v>204</v>
      </c>
      <c r="BX6" s="214" t="s">
        <v>205</v>
      </c>
      <c r="BY6" s="214" t="s">
        <v>206</v>
      </c>
      <c r="BZ6" s="214" t="s">
        <v>207</v>
      </c>
      <c r="CA6" s="214" t="s">
        <v>208</v>
      </c>
      <c r="CB6" s="214" t="s">
        <v>209</v>
      </c>
      <c r="CC6" s="214" t="s">
        <v>210</v>
      </c>
      <c r="CD6" s="214" t="s">
        <v>211</v>
      </c>
      <c r="CE6" s="214" t="s">
        <v>103</v>
      </c>
      <c r="CF6" s="214" t="s">
        <v>10</v>
      </c>
      <c r="CG6" s="214" t="s">
        <v>11</v>
      </c>
      <c r="CH6" s="214" t="s">
        <v>12</v>
      </c>
      <c r="CI6" s="216" t="s">
        <v>222</v>
      </c>
      <c r="CJ6" s="217" t="s">
        <v>247</v>
      </c>
      <c r="CK6" s="217" t="s">
        <v>131</v>
      </c>
      <c r="CL6" s="218" t="s">
        <v>15</v>
      </c>
      <c r="CM6" s="217" t="s">
        <v>14</v>
      </c>
      <c r="CN6" s="219" t="s">
        <v>16</v>
      </c>
      <c r="CO6" s="219" t="s">
        <v>17</v>
      </c>
      <c r="CP6" s="220" t="s">
        <v>178</v>
      </c>
      <c r="CQ6" s="221" t="s">
        <v>19</v>
      </c>
      <c r="CR6" s="214" t="s">
        <v>20</v>
      </c>
      <c r="CS6" s="214" t="s">
        <v>245</v>
      </c>
      <c r="CT6" s="214" t="s">
        <v>21</v>
      </c>
      <c r="CU6" s="214" t="s">
        <v>212</v>
      </c>
      <c r="CV6" s="214" t="s">
        <v>214</v>
      </c>
      <c r="CW6" s="214" t="s">
        <v>18</v>
      </c>
      <c r="CX6" s="214" t="s">
        <v>22</v>
      </c>
      <c r="CY6" s="214" t="s">
        <v>121</v>
      </c>
      <c r="CZ6" s="222" t="s">
        <v>23</v>
      </c>
      <c r="DA6" s="223" t="s">
        <v>24</v>
      </c>
      <c r="DB6" s="224" t="s">
        <v>215</v>
      </c>
      <c r="DC6" s="223" t="s">
        <v>25</v>
      </c>
      <c r="DD6" s="225" t="s">
        <v>216</v>
      </c>
      <c r="DE6" s="254" t="s">
        <v>141</v>
      </c>
      <c r="DF6" s="255" t="s">
        <v>27</v>
      </c>
      <c r="DG6" s="256" t="s">
        <v>85</v>
      </c>
      <c r="DH6" s="256" t="s">
        <v>217</v>
      </c>
      <c r="DI6" s="256" t="s">
        <v>111</v>
      </c>
      <c r="DJ6" s="256" t="s">
        <v>86</v>
      </c>
      <c r="DK6" s="228" t="s">
        <v>87</v>
      </c>
      <c r="DL6" s="229" t="s">
        <v>28</v>
      </c>
      <c r="DM6" s="226" t="s">
        <v>29</v>
      </c>
      <c r="DN6" s="227" t="s">
        <v>30</v>
      </c>
      <c r="DO6" s="228" t="s">
        <v>218</v>
      </c>
      <c r="DP6" s="228" t="s">
        <v>31</v>
      </c>
      <c r="DQ6" s="228" t="s">
        <v>32</v>
      </c>
      <c r="DR6" s="228" t="s">
        <v>33</v>
      </c>
      <c r="DS6" s="254" t="s">
        <v>34</v>
      </c>
      <c r="DT6" s="257" t="s">
        <v>113</v>
      </c>
    </row>
    <row r="7" spans="1:124" s="42" customFormat="1" ht="13.8" thickBot="1" x14ac:dyDescent="0.3">
      <c r="A7" s="232" t="s">
        <v>160</v>
      </c>
      <c r="B7" s="54">
        <v>1</v>
      </c>
      <c r="C7" s="55">
        <v>43281</v>
      </c>
      <c r="D7" s="56"/>
      <c r="E7" s="176"/>
      <c r="F7" s="177"/>
      <c r="G7" s="178"/>
      <c r="H7" s="104">
        <v>14154.74</v>
      </c>
      <c r="I7" s="57"/>
      <c r="J7" s="58"/>
      <c r="K7" s="59"/>
      <c r="L7" s="60" t="s">
        <v>35</v>
      </c>
      <c r="M7" s="61" t="str">
        <f>IF(ISNA(MATCH($L7,'[1]Linked Budget'!$B$11:$B$96,0)),"UNBUDGETED","")</f>
        <v/>
      </c>
      <c r="N7" s="62"/>
      <c r="O7" s="63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</row>
    <row r="8" spans="1:124" s="193" customFormat="1" ht="12.75" customHeight="1" x14ac:dyDescent="0.25">
      <c r="A8" s="179"/>
      <c r="B8" s="180">
        <f>+B7+1</f>
        <v>2</v>
      </c>
      <c r="C8" s="181">
        <v>41892</v>
      </c>
      <c r="D8" s="182"/>
      <c r="E8" s="183">
        <v>4615</v>
      </c>
      <c r="F8" s="184"/>
      <c r="G8" s="185">
        <v>-75</v>
      </c>
      <c r="H8" s="186">
        <f t="shared" ref="H8:H18" si="41">H7+F8+G8</f>
        <v>14079.74</v>
      </c>
      <c r="I8" s="187" t="s">
        <v>81</v>
      </c>
      <c r="J8" s="188" t="s">
        <v>82</v>
      </c>
      <c r="K8" s="189"/>
      <c r="L8" s="190" t="s">
        <v>83</v>
      </c>
      <c r="M8" s="191"/>
      <c r="N8" s="183" t="str">
        <f t="shared" ref="N8:N11" si="42">IF(AND(O8&lt;0,O8&lt;&gt;G8),"MISMATCH",IF(AND(O8&gt;0,O8&lt;&gt;F8,E8&lt;&gt;"Deposit Detail"),"MISMATCH",IF(AND(O8&gt;0,O8&lt;&gt;K8,E8="Deposit Detail"),"MISMATCH","")))</f>
        <v/>
      </c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</row>
    <row r="9" spans="1:124" s="193" customFormat="1" ht="12.75" customHeight="1" x14ac:dyDescent="0.25">
      <c r="A9" s="179"/>
      <c r="B9" s="180">
        <f t="shared" ref="B9:B47" si="43">+B8+1</f>
        <v>3</v>
      </c>
      <c r="C9" s="181">
        <v>42606</v>
      </c>
      <c r="D9" s="182"/>
      <c r="E9" s="183">
        <v>5006</v>
      </c>
      <c r="F9" s="184"/>
      <c r="G9" s="185">
        <v>-75</v>
      </c>
      <c r="H9" s="186">
        <f t="shared" si="41"/>
        <v>14004.74</v>
      </c>
      <c r="I9" s="187" t="s">
        <v>79</v>
      </c>
      <c r="J9" s="188" t="s">
        <v>80</v>
      </c>
      <c r="K9" s="189"/>
      <c r="L9" s="190" t="s">
        <v>83</v>
      </c>
      <c r="M9" s="191"/>
      <c r="N9" s="183" t="str">
        <f t="shared" si="42"/>
        <v/>
      </c>
      <c r="O9" s="192">
        <f>SUM(P9:DK9)</f>
        <v>0</v>
      </c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</row>
    <row r="10" spans="1:124" s="193" customFormat="1" ht="12.75" customHeight="1" x14ac:dyDescent="0.25">
      <c r="A10" s="179"/>
      <c r="B10" s="180">
        <f t="shared" si="43"/>
        <v>4</v>
      </c>
      <c r="C10" s="181">
        <v>42614</v>
      </c>
      <c r="D10" s="182"/>
      <c r="E10" s="183">
        <v>5049</v>
      </c>
      <c r="F10" s="184"/>
      <c r="G10" s="185">
        <v>-75</v>
      </c>
      <c r="H10" s="186">
        <f t="shared" si="41"/>
        <v>13929.74</v>
      </c>
      <c r="I10" s="187" t="s">
        <v>84</v>
      </c>
      <c r="J10" s="188" t="s">
        <v>80</v>
      </c>
      <c r="K10" s="189"/>
      <c r="L10" s="190" t="s">
        <v>83</v>
      </c>
      <c r="M10" s="191"/>
      <c r="N10" s="183" t="str">
        <f t="shared" si="42"/>
        <v/>
      </c>
      <c r="O10" s="192">
        <f>SUM(P10:DK10)</f>
        <v>0</v>
      </c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</row>
    <row r="11" spans="1:124" s="193" customFormat="1" ht="12.75" customHeight="1" x14ac:dyDescent="0.25">
      <c r="A11" s="179"/>
      <c r="B11" s="180">
        <f t="shared" si="43"/>
        <v>5</v>
      </c>
      <c r="C11" s="181">
        <v>42915</v>
      </c>
      <c r="D11" s="182"/>
      <c r="E11" s="183">
        <v>5171</v>
      </c>
      <c r="F11" s="184"/>
      <c r="G11" s="185">
        <v>-35</v>
      </c>
      <c r="H11" s="186">
        <f t="shared" si="41"/>
        <v>13894.74</v>
      </c>
      <c r="I11" s="187" t="s">
        <v>76</v>
      </c>
      <c r="J11" s="188" t="s">
        <v>78</v>
      </c>
      <c r="K11" s="189"/>
      <c r="L11" s="190" t="s">
        <v>83</v>
      </c>
      <c r="M11" s="191"/>
      <c r="N11" s="183" t="str">
        <f t="shared" si="42"/>
        <v/>
      </c>
      <c r="O11" s="192">
        <f>SUM(P11:DK11)</f>
        <v>0</v>
      </c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/>
      <c r="DM11" s="192"/>
      <c r="DN11" s="192"/>
      <c r="DO11" s="192"/>
      <c r="DP11" s="192"/>
      <c r="DQ11" s="192"/>
      <c r="DR11" s="192"/>
      <c r="DS11" s="192"/>
      <c r="DT11" s="192"/>
    </row>
    <row r="12" spans="1:124" s="193" customFormat="1" ht="12.75" customHeight="1" x14ac:dyDescent="0.25">
      <c r="A12" s="179"/>
      <c r="B12" s="180">
        <f t="shared" si="43"/>
        <v>6</v>
      </c>
      <c r="C12" s="181">
        <v>43087</v>
      </c>
      <c r="D12" s="182"/>
      <c r="E12" s="183">
        <v>5330</v>
      </c>
      <c r="F12" s="184"/>
      <c r="G12" s="185">
        <v>-1050</v>
      </c>
      <c r="H12" s="186">
        <f t="shared" si="41"/>
        <v>12844.74</v>
      </c>
      <c r="I12" s="187" t="s">
        <v>100</v>
      </c>
      <c r="J12" s="188" t="s">
        <v>101</v>
      </c>
      <c r="K12" s="189"/>
      <c r="L12" s="190" t="s">
        <v>83</v>
      </c>
      <c r="M12" s="191"/>
      <c r="N12" s="183" t="str">
        <f t="shared" ref="N12" si="44">IF(AND(O12&lt;0,O12&lt;&gt;G12),"MISMATCH",IF(AND(O12&gt;0,O12&lt;&gt;F12,E12&lt;&gt;"Deposit Detail"),"MISMATCH",IF(AND(O12&gt;0,O12&lt;&gt;K12,E12="Deposit Detail"),"MISMATCH","")))</f>
        <v/>
      </c>
      <c r="O12" s="192">
        <f>SUM(P12:DK12)</f>
        <v>0</v>
      </c>
      <c r="P12" s="192">
        <f t="shared" ref="P12:Y13" si="45">IF(P$6=$L12,IF(OR($L12="Deposit Allocated",$E12="Deposit Detail"),$K12,SUM($F12:$G12)),0)</f>
        <v>0</v>
      </c>
      <c r="Q12" s="192">
        <f t="shared" si="45"/>
        <v>0</v>
      </c>
      <c r="R12" s="192">
        <f t="shared" si="45"/>
        <v>0</v>
      </c>
      <c r="S12" s="192">
        <f t="shared" si="45"/>
        <v>0</v>
      </c>
      <c r="T12" s="192">
        <f t="shared" si="45"/>
        <v>0</v>
      </c>
      <c r="U12" s="192">
        <f t="shared" si="45"/>
        <v>0</v>
      </c>
      <c r="V12" s="192">
        <f t="shared" si="45"/>
        <v>0</v>
      </c>
      <c r="W12" s="192">
        <f t="shared" si="45"/>
        <v>0</v>
      </c>
      <c r="X12" s="192">
        <f t="shared" si="45"/>
        <v>0</v>
      </c>
      <c r="Y12" s="192">
        <f t="shared" si="45"/>
        <v>0</v>
      </c>
      <c r="Z12" s="192">
        <f t="shared" ref="Z12:AJ13" si="46">IF(Z$6=$L12,IF(OR($L12="Deposit Allocated",$E12="Deposit Detail"),$K12,SUM($F12:$G12)),0)</f>
        <v>0</v>
      </c>
      <c r="AA12" s="192">
        <f t="shared" si="46"/>
        <v>0</v>
      </c>
      <c r="AB12" s="192">
        <f t="shared" si="46"/>
        <v>0</v>
      </c>
      <c r="AC12" s="192">
        <f t="shared" si="46"/>
        <v>0</v>
      </c>
      <c r="AD12" s="192">
        <f t="shared" si="46"/>
        <v>0</v>
      </c>
      <c r="AE12" s="192">
        <f t="shared" si="46"/>
        <v>0</v>
      </c>
      <c r="AF12" s="192">
        <f t="shared" si="46"/>
        <v>0</v>
      </c>
      <c r="AG12" s="192">
        <f t="shared" si="46"/>
        <v>0</v>
      </c>
      <c r="AH12" s="192">
        <f t="shared" si="46"/>
        <v>0</v>
      </c>
      <c r="AI12" s="192">
        <f t="shared" si="46"/>
        <v>0</v>
      </c>
      <c r="AJ12" s="192">
        <f t="shared" si="46"/>
        <v>0</v>
      </c>
      <c r="AK12" s="192">
        <f t="shared" ref="AK12:AR13" si="47">IF(AK$6=$L12,IF(OR($L12="Deposit Allocated",$E12="Deposit Detail"),$K12,SUM($F12:$G12)),0)</f>
        <v>0</v>
      </c>
      <c r="AL12" s="192">
        <f t="shared" si="47"/>
        <v>0</v>
      </c>
      <c r="AM12" s="192">
        <f t="shared" si="47"/>
        <v>0</v>
      </c>
      <c r="AN12" s="192">
        <f t="shared" si="47"/>
        <v>0</v>
      </c>
      <c r="AO12" s="192">
        <f t="shared" si="47"/>
        <v>0</v>
      </c>
      <c r="AP12" s="192">
        <f t="shared" si="47"/>
        <v>0</v>
      </c>
      <c r="AQ12" s="192">
        <f t="shared" si="47"/>
        <v>0</v>
      </c>
      <c r="AR12" s="192">
        <f t="shared" si="47"/>
        <v>0</v>
      </c>
      <c r="AS12" s="192">
        <f t="shared" ref="AS12:AY13" si="48">IF(AS$6=$L12,IF(OR($L12="Deposit Allocated",$E12="Deposit Detail"),$K12,SUM($F12:$G12)),0)</f>
        <v>0</v>
      </c>
      <c r="AT12" s="192">
        <f t="shared" si="48"/>
        <v>0</v>
      </c>
      <c r="AU12" s="192">
        <f t="shared" si="48"/>
        <v>0</v>
      </c>
      <c r="AV12" s="192">
        <f t="shared" si="48"/>
        <v>0</v>
      </c>
      <c r="AW12" s="192">
        <f t="shared" si="48"/>
        <v>0</v>
      </c>
      <c r="AX12" s="192">
        <f t="shared" si="48"/>
        <v>0</v>
      </c>
      <c r="AY12" s="192">
        <f t="shared" si="48"/>
        <v>0</v>
      </c>
      <c r="AZ12" s="192">
        <f t="shared" ref="AZ12:CD13" si="49">IF(AZ$6=$L12,IF(OR($L12="Deposit Allocated",$E12="Deposit Detail"),$K12,SUM($F12:$G12)),0)</f>
        <v>0</v>
      </c>
      <c r="BA12" s="192">
        <f t="shared" si="49"/>
        <v>0</v>
      </c>
      <c r="BB12" s="192">
        <f t="shared" si="49"/>
        <v>0</v>
      </c>
      <c r="BC12" s="192">
        <f t="shared" si="49"/>
        <v>0</v>
      </c>
      <c r="BD12" s="192">
        <f t="shared" si="49"/>
        <v>0</v>
      </c>
      <c r="BE12" s="192">
        <f t="shared" si="49"/>
        <v>0</v>
      </c>
      <c r="BF12" s="192">
        <f t="shared" si="49"/>
        <v>0</v>
      </c>
      <c r="BG12" s="192">
        <f t="shared" si="49"/>
        <v>0</v>
      </c>
      <c r="BH12" s="192">
        <f t="shared" si="49"/>
        <v>0</v>
      </c>
      <c r="BI12" s="192">
        <f t="shared" si="49"/>
        <v>0</v>
      </c>
      <c r="BJ12" s="192">
        <f t="shared" si="49"/>
        <v>0</v>
      </c>
      <c r="BK12" s="192">
        <f t="shared" si="49"/>
        <v>0</v>
      </c>
      <c r="BL12" s="192">
        <f t="shared" si="49"/>
        <v>0</v>
      </c>
      <c r="BM12" s="192">
        <f t="shared" si="49"/>
        <v>0</v>
      </c>
      <c r="BN12" s="192">
        <f t="shared" si="49"/>
        <v>0</v>
      </c>
      <c r="BO12" s="192">
        <f t="shared" si="49"/>
        <v>0</v>
      </c>
      <c r="BP12" s="192">
        <f t="shared" si="49"/>
        <v>0</v>
      </c>
      <c r="BQ12" s="192">
        <f t="shared" si="49"/>
        <v>0</v>
      </c>
      <c r="BR12" s="192">
        <f t="shared" si="49"/>
        <v>0</v>
      </c>
      <c r="BS12" s="192">
        <f t="shared" si="49"/>
        <v>0</v>
      </c>
      <c r="BT12" s="192">
        <f t="shared" ref="BT12:CC13" si="50">IF(BT$6=$L12,IF(OR($L12="Deposit Allocated",$E12="Deposit Detail"),$K12,SUM($F12:$G12)),0)</f>
        <v>0</v>
      </c>
      <c r="BU12" s="192">
        <f t="shared" si="50"/>
        <v>0</v>
      </c>
      <c r="BV12" s="192">
        <f t="shared" si="50"/>
        <v>0</v>
      </c>
      <c r="BW12" s="192">
        <f t="shared" si="50"/>
        <v>0</v>
      </c>
      <c r="BX12" s="192">
        <f t="shared" si="50"/>
        <v>0</v>
      </c>
      <c r="BY12" s="192">
        <f t="shared" si="50"/>
        <v>0</v>
      </c>
      <c r="BZ12" s="192">
        <f t="shared" si="50"/>
        <v>0</v>
      </c>
      <c r="CA12" s="192">
        <f t="shared" si="50"/>
        <v>0</v>
      </c>
      <c r="CB12" s="192">
        <f t="shared" si="50"/>
        <v>0</v>
      </c>
      <c r="CC12" s="192">
        <f t="shared" si="50"/>
        <v>0</v>
      </c>
      <c r="CD12" s="192">
        <f t="shared" si="49"/>
        <v>0</v>
      </c>
      <c r="CE12" s="192">
        <f t="shared" ref="CE12:CN13" si="51">IF(CE$6=$L12,IF(OR($L12="Deposit Allocated",$E12="Deposit Detail"),$K12,SUM($F12:$G12)),0)</f>
        <v>0</v>
      </c>
      <c r="CF12" s="192">
        <f t="shared" si="51"/>
        <v>0</v>
      </c>
      <c r="CG12" s="192">
        <f t="shared" si="51"/>
        <v>0</v>
      </c>
      <c r="CH12" s="192">
        <f t="shared" si="51"/>
        <v>0</v>
      </c>
      <c r="CI12" s="192">
        <f t="shared" si="51"/>
        <v>0</v>
      </c>
      <c r="CJ12" s="192">
        <f t="shared" si="51"/>
        <v>0</v>
      </c>
      <c r="CK12" s="192">
        <f t="shared" si="51"/>
        <v>0</v>
      </c>
      <c r="CL12" s="192">
        <f t="shared" si="51"/>
        <v>0</v>
      </c>
      <c r="CM12" s="192">
        <f t="shared" si="51"/>
        <v>0</v>
      </c>
      <c r="CN12" s="192">
        <f t="shared" si="51"/>
        <v>0</v>
      </c>
      <c r="CO12" s="192">
        <f t="shared" ref="CO12:CY13" si="52">IF(CO$6=$L12,IF(OR($L12="Deposit Allocated",$E12="Deposit Detail"),$K12,SUM($F12:$G12)),0)</f>
        <v>0</v>
      </c>
      <c r="CP12" s="192">
        <f t="shared" si="52"/>
        <v>0</v>
      </c>
      <c r="CQ12" s="192">
        <f t="shared" si="52"/>
        <v>0</v>
      </c>
      <c r="CR12" s="192">
        <f t="shared" si="52"/>
        <v>0</v>
      </c>
      <c r="CS12" s="192">
        <f t="shared" si="52"/>
        <v>0</v>
      </c>
      <c r="CT12" s="192">
        <f t="shared" si="52"/>
        <v>0</v>
      </c>
      <c r="CU12" s="192">
        <f t="shared" si="52"/>
        <v>0</v>
      </c>
      <c r="CV12" s="192">
        <f t="shared" si="52"/>
        <v>0</v>
      </c>
      <c r="CW12" s="192">
        <f t="shared" si="52"/>
        <v>0</v>
      </c>
      <c r="CX12" s="192">
        <f t="shared" si="52"/>
        <v>0</v>
      </c>
      <c r="CY12" s="192">
        <f t="shared" si="52"/>
        <v>0</v>
      </c>
      <c r="CZ12" s="192">
        <f t="shared" ref="CZ12:DM13" si="53">IF(CZ$6=$L12,IF(OR($L12="Deposit Allocated",$E12="Deposit Detail"),$K12,SUM($F12:$G12)),0)</f>
        <v>0</v>
      </c>
      <c r="DA12" s="192">
        <f t="shared" si="53"/>
        <v>0</v>
      </c>
      <c r="DB12" s="192">
        <f t="shared" si="53"/>
        <v>0</v>
      </c>
      <c r="DC12" s="192">
        <f t="shared" si="53"/>
        <v>0</v>
      </c>
      <c r="DD12" s="192">
        <f t="shared" si="53"/>
        <v>0</v>
      </c>
      <c r="DE12" s="192">
        <f t="shared" si="53"/>
        <v>0</v>
      </c>
      <c r="DF12" s="192">
        <f t="shared" si="53"/>
        <v>0</v>
      </c>
      <c r="DG12" s="192">
        <f t="shared" si="53"/>
        <v>0</v>
      </c>
      <c r="DH12" s="192">
        <f t="shared" si="53"/>
        <v>0</v>
      </c>
      <c r="DI12" s="192">
        <f t="shared" si="53"/>
        <v>0</v>
      </c>
      <c r="DJ12" s="192">
        <f t="shared" si="53"/>
        <v>0</v>
      </c>
      <c r="DK12" s="192">
        <f t="shared" si="53"/>
        <v>0</v>
      </c>
      <c r="DL12" s="192">
        <f t="shared" si="53"/>
        <v>0</v>
      </c>
      <c r="DM12" s="192">
        <f t="shared" si="53"/>
        <v>0</v>
      </c>
      <c r="DN12" s="192">
        <f t="shared" ref="DM12:DT13" si="54">IF(DN$6=$L12,IF(OR($L12="Deposit Allocated",$E12="Deposit Detail"),$K12,SUM($F12:$G12)),0)</f>
        <v>0</v>
      </c>
      <c r="DO12" s="192">
        <f t="shared" si="54"/>
        <v>0</v>
      </c>
      <c r="DP12" s="192">
        <f t="shared" si="54"/>
        <v>0</v>
      </c>
      <c r="DQ12" s="192">
        <f t="shared" si="54"/>
        <v>0</v>
      </c>
      <c r="DR12" s="192">
        <f t="shared" si="54"/>
        <v>0</v>
      </c>
      <c r="DS12" s="192">
        <f t="shared" si="54"/>
        <v>0</v>
      </c>
      <c r="DT12" s="192">
        <f t="shared" si="54"/>
        <v>0</v>
      </c>
    </row>
    <row r="13" spans="1:124" s="193" customFormat="1" ht="12.75" customHeight="1" x14ac:dyDescent="0.25">
      <c r="A13" s="179"/>
      <c r="B13" s="180">
        <f t="shared" si="43"/>
        <v>7</v>
      </c>
      <c r="C13" s="181">
        <v>43261</v>
      </c>
      <c r="D13" s="194"/>
      <c r="E13" s="195">
        <v>5468</v>
      </c>
      <c r="F13" s="196"/>
      <c r="G13" s="197">
        <v>-25.63</v>
      </c>
      <c r="H13" s="186">
        <f t="shared" si="41"/>
        <v>12819.11</v>
      </c>
      <c r="I13" s="187" t="s">
        <v>97</v>
      </c>
      <c r="J13" s="188" t="s">
        <v>109</v>
      </c>
      <c r="K13" s="189"/>
      <c r="L13" s="190" t="s">
        <v>83</v>
      </c>
      <c r="M13" s="191"/>
      <c r="N13" s="183" t="str">
        <f t="shared" ref="N13" si="55">IF(AND(O13&lt;0,O13&lt;&gt;G13),"MISMATCH",IF(AND(O13&gt;0,O13&lt;&gt;F13,E13&lt;&gt;"Deposit Detail"),"MISMATCH",IF(AND(O13&gt;0,O13&lt;&gt;K13,E13="Deposit Detail"),"MISMATCH","")))</f>
        <v/>
      </c>
      <c r="O13" s="192">
        <f>SUM(P13:DK13)</f>
        <v>0</v>
      </c>
      <c r="P13" s="192">
        <f t="shared" si="45"/>
        <v>0</v>
      </c>
      <c r="Q13" s="192">
        <f t="shared" si="45"/>
        <v>0</v>
      </c>
      <c r="R13" s="192">
        <f t="shared" si="45"/>
        <v>0</v>
      </c>
      <c r="S13" s="192">
        <f t="shared" si="45"/>
        <v>0</v>
      </c>
      <c r="T13" s="192">
        <f t="shared" si="45"/>
        <v>0</v>
      </c>
      <c r="U13" s="192">
        <f t="shared" si="45"/>
        <v>0</v>
      </c>
      <c r="V13" s="192">
        <f t="shared" si="45"/>
        <v>0</v>
      </c>
      <c r="W13" s="192">
        <f t="shared" si="45"/>
        <v>0</v>
      </c>
      <c r="X13" s="192">
        <f t="shared" si="45"/>
        <v>0</v>
      </c>
      <c r="Y13" s="192">
        <f t="shared" si="45"/>
        <v>0</v>
      </c>
      <c r="Z13" s="192">
        <f t="shared" si="46"/>
        <v>0</v>
      </c>
      <c r="AA13" s="192">
        <f t="shared" si="46"/>
        <v>0</v>
      </c>
      <c r="AB13" s="192">
        <f t="shared" si="46"/>
        <v>0</v>
      </c>
      <c r="AC13" s="192">
        <f t="shared" si="46"/>
        <v>0</v>
      </c>
      <c r="AD13" s="192">
        <f t="shared" si="46"/>
        <v>0</v>
      </c>
      <c r="AE13" s="192">
        <f t="shared" si="46"/>
        <v>0</v>
      </c>
      <c r="AF13" s="192">
        <f t="shared" si="46"/>
        <v>0</v>
      </c>
      <c r="AG13" s="192">
        <f t="shared" si="46"/>
        <v>0</v>
      </c>
      <c r="AH13" s="192">
        <f t="shared" si="46"/>
        <v>0</v>
      </c>
      <c r="AI13" s="192">
        <f t="shared" si="46"/>
        <v>0</v>
      </c>
      <c r="AJ13" s="192">
        <f t="shared" si="46"/>
        <v>0</v>
      </c>
      <c r="AK13" s="192">
        <f t="shared" si="47"/>
        <v>0</v>
      </c>
      <c r="AL13" s="192">
        <f t="shared" si="47"/>
        <v>0</v>
      </c>
      <c r="AM13" s="192">
        <f t="shared" si="47"/>
        <v>0</v>
      </c>
      <c r="AN13" s="192">
        <f t="shared" si="47"/>
        <v>0</v>
      </c>
      <c r="AO13" s="192">
        <f t="shared" si="47"/>
        <v>0</v>
      </c>
      <c r="AP13" s="192">
        <f t="shared" si="47"/>
        <v>0</v>
      </c>
      <c r="AQ13" s="192">
        <f t="shared" si="47"/>
        <v>0</v>
      </c>
      <c r="AR13" s="192">
        <f t="shared" si="47"/>
        <v>0</v>
      </c>
      <c r="AS13" s="192">
        <f t="shared" si="48"/>
        <v>0</v>
      </c>
      <c r="AT13" s="192">
        <f t="shared" si="48"/>
        <v>0</v>
      </c>
      <c r="AU13" s="192">
        <f t="shared" si="48"/>
        <v>0</v>
      </c>
      <c r="AV13" s="192">
        <f t="shared" si="48"/>
        <v>0</v>
      </c>
      <c r="AW13" s="192">
        <f t="shared" si="48"/>
        <v>0</v>
      </c>
      <c r="AX13" s="192">
        <f t="shared" si="48"/>
        <v>0</v>
      </c>
      <c r="AY13" s="192">
        <f t="shared" si="48"/>
        <v>0</v>
      </c>
      <c r="AZ13" s="192">
        <f t="shared" si="49"/>
        <v>0</v>
      </c>
      <c r="BA13" s="192">
        <f t="shared" si="49"/>
        <v>0</v>
      </c>
      <c r="BB13" s="192">
        <f t="shared" si="49"/>
        <v>0</v>
      </c>
      <c r="BC13" s="192">
        <f t="shared" si="49"/>
        <v>0</v>
      </c>
      <c r="BD13" s="192">
        <f t="shared" si="49"/>
        <v>0</v>
      </c>
      <c r="BE13" s="192">
        <f t="shared" si="49"/>
        <v>0</v>
      </c>
      <c r="BF13" s="192">
        <f t="shared" si="49"/>
        <v>0</v>
      </c>
      <c r="BG13" s="192">
        <f t="shared" si="49"/>
        <v>0</v>
      </c>
      <c r="BH13" s="192">
        <f t="shared" si="49"/>
        <v>0</v>
      </c>
      <c r="BI13" s="192">
        <f t="shared" si="49"/>
        <v>0</v>
      </c>
      <c r="BJ13" s="192">
        <f t="shared" si="49"/>
        <v>0</v>
      </c>
      <c r="BK13" s="192">
        <f t="shared" si="49"/>
        <v>0</v>
      </c>
      <c r="BL13" s="192">
        <f t="shared" si="49"/>
        <v>0</v>
      </c>
      <c r="BM13" s="192">
        <f t="shared" si="49"/>
        <v>0</v>
      </c>
      <c r="BN13" s="192">
        <f t="shared" si="49"/>
        <v>0</v>
      </c>
      <c r="BO13" s="192">
        <f t="shared" si="49"/>
        <v>0</v>
      </c>
      <c r="BP13" s="192">
        <f t="shared" si="49"/>
        <v>0</v>
      </c>
      <c r="BQ13" s="192">
        <f t="shared" si="49"/>
        <v>0</v>
      </c>
      <c r="BR13" s="192">
        <f t="shared" si="49"/>
        <v>0</v>
      </c>
      <c r="BS13" s="192">
        <f t="shared" si="49"/>
        <v>0</v>
      </c>
      <c r="BT13" s="192">
        <f t="shared" si="50"/>
        <v>0</v>
      </c>
      <c r="BU13" s="192">
        <f t="shared" si="50"/>
        <v>0</v>
      </c>
      <c r="BV13" s="192">
        <f t="shared" si="50"/>
        <v>0</v>
      </c>
      <c r="BW13" s="192">
        <f t="shared" si="50"/>
        <v>0</v>
      </c>
      <c r="BX13" s="192">
        <f t="shared" si="50"/>
        <v>0</v>
      </c>
      <c r="BY13" s="192">
        <f t="shared" si="50"/>
        <v>0</v>
      </c>
      <c r="BZ13" s="192">
        <f t="shared" si="50"/>
        <v>0</v>
      </c>
      <c r="CA13" s="192">
        <f t="shared" si="50"/>
        <v>0</v>
      </c>
      <c r="CB13" s="192">
        <f t="shared" si="50"/>
        <v>0</v>
      </c>
      <c r="CC13" s="192">
        <f t="shared" si="50"/>
        <v>0</v>
      </c>
      <c r="CD13" s="192">
        <f t="shared" si="49"/>
        <v>0</v>
      </c>
      <c r="CE13" s="192">
        <f t="shared" si="51"/>
        <v>0</v>
      </c>
      <c r="CF13" s="192">
        <f t="shared" si="51"/>
        <v>0</v>
      </c>
      <c r="CG13" s="192">
        <f t="shared" si="51"/>
        <v>0</v>
      </c>
      <c r="CH13" s="192">
        <f t="shared" si="51"/>
        <v>0</v>
      </c>
      <c r="CI13" s="192">
        <f t="shared" si="51"/>
        <v>0</v>
      </c>
      <c r="CJ13" s="192">
        <f t="shared" si="51"/>
        <v>0</v>
      </c>
      <c r="CK13" s="192">
        <f t="shared" si="51"/>
        <v>0</v>
      </c>
      <c r="CL13" s="192">
        <f t="shared" si="51"/>
        <v>0</v>
      </c>
      <c r="CM13" s="192">
        <f t="shared" si="51"/>
        <v>0</v>
      </c>
      <c r="CN13" s="192">
        <f t="shared" si="51"/>
        <v>0</v>
      </c>
      <c r="CO13" s="192">
        <f t="shared" si="52"/>
        <v>0</v>
      </c>
      <c r="CP13" s="192">
        <f t="shared" si="52"/>
        <v>0</v>
      </c>
      <c r="CQ13" s="192">
        <f t="shared" si="52"/>
        <v>0</v>
      </c>
      <c r="CR13" s="192">
        <f t="shared" si="52"/>
        <v>0</v>
      </c>
      <c r="CS13" s="192">
        <f t="shared" si="52"/>
        <v>0</v>
      </c>
      <c r="CT13" s="192">
        <f t="shared" si="52"/>
        <v>0</v>
      </c>
      <c r="CU13" s="192">
        <f t="shared" si="52"/>
        <v>0</v>
      </c>
      <c r="CV13" s="192">
        <f t="shared" si="52"/>
        <v>0</v>
      </c>
      <c r="CW13" s="192">
        <f t="shared" si="52"/>
        <v>0</v>
      </c>
      <c r="CX13" s="192">
        <f t="shared" si="52"/>
        <v>0</v>
      </c>
      <c r="CY13" s="192">
        <f t="shared" si="52"/>
        <v>0</v>
      </c>
      <c r="CZ13" s="192">
        <f t="shared" si="53"/>
        <v>0</v>
      </c>
      <c r="DA13" s="192">
        <f t="shared" si="53"/>
        <v>0</v>
      </c>
      <c r="DB13" s="192">
        <f t="shared" si="53"/>
        <v>0</v>
      </c>
      <c r="DC13" s="192">
        <f t="shared" si="53"/>
        <v>0</v>
      </c>
      <c r="DD13" s="192">
        <f t="shared" si="53"/>
        <v>0</v>
      </c>
      <c r="DE13" s="192">
        <f t="shared" si="53"/>
        <v>0</v>
      </c>
      <c r="DF13" s="192">
        <f t="shared" si="53"/>
        <v>0</v>
      </c>
      <c r="DG13" s="192">
        <f t="shared" si="53"/>
        <v>0</v>
      </c>
      <c r="DH13" s="192">
        <f t="shared" si="53"/>
        <v>0</v>
      </c>
      <c r="DI13" s="192">
        <f t="shared" si="53"/>
        <v>0</v>
      </c>
      <c r="DJ13" s="192">
        <f t="shared" si="53"/>
        <v>0</v>
      </c>
      <c r="DK13" s="192">
        <f t="shared" si="53"/>
        <v>0</v>
      </c>
      <c r="DL13" s="192">
        <f t="shared" si="53"/>
        <v>0</v>
      </c>
      <c r="DM13" s="192">
        <f t="shared" si="54"/>
        <v>0</v>
      </c>
      <c r="DN13" s="192">
        <f t="shared" si="54"/>
        <v>0</v>
      </c>
      <c r="DO13" s="192">
        <f t="shared" si="54"/>
        <v>0</v>
      </c>
      <c r="DP13" s="192">
        <f t="shared" si="54"/>
        <v>0</v>
      </c>
      <c r="DQ13" s="192">
        <f t="shared" si="54"/>
        <v>0</v>
      </c>
      <c r="DR13" s="192">
        <f t="shared" si="54"/>
        <v>0</v>
      </c>
      <c r="DS13" s="192">
        <f t="shared" si="54"/>
        <v>0</v>
      </c>
      <c r="DT13" s="192">
        <f t="shared" si="54"/>
        <v>0</v>
      </c>
    </row>
    <row r="14" spans="1:124" s="193" customFormat="1" ht="12.75" customHeight="1" x14ac:dyDescent="0.25">
      <c r="A14" s="179"/>
      <c r="B14" s="180">
        <f t="shared" si="43"/>
        <v>8</v>
      </c>
      <c r="C14" s="181">
        <v>43350</v>
      </c>
      <c r="D14" s="194"/>
      <c r="E14" s="195">
        <v>5499</v>
      </c>
      <c r="F14" s="196"/>
      <c r="G14" s="197">
        <v>-125</v>
      </c>
      <c r="H14" s="186">
        <f t="shared" si="41"/>
        <v>12694.11</v>
      </c>
      <c r="I14" s="187" t="s">
        <v>147</v>
      </c>
      <c r="J14" s="188" t="s">
        <v>146</v>
      </c>
      <c r="K14" s="189"/>
      <c r="L14" s="190" t="s">
        <v>83</v>
      </c>
      <c r="M14" s="191"/>
      <c r="N14" s="183" t="str">
        <f t="shared" ref="N14" si="56">IF(AND(O14&lt;0,O14&lt;&gt;G14),"MISMATCH",IF(AND(O14&gt;0,O14&lt;&gt;F14,E14&lt;&gt;"Deposit Detail"),"MISMATCH",IF(AND(O14&gt;0,O14&lt;&gt;K14,E14="Deposit Detail"),"MISMATCH","")))</f>
        <v/>
      </c>
      <c r="O14" s="192">
        <f t="shared" ref="O14:O47" si="57">SUM(P14:DU14)</f>
        <v>0</v>
      </c>
      <c r="P14" s="192">
        <f t="shared" ref="P14:AF14" si="58">IF(P$6=$L14,IF(OR($L14="Deposit Allocated",$E14="Deposit Detail"),$K14,SUM($F14:$G14)),0)</f>
        <v>0</v>
      </c>
      <c r="Q14" s="192">
        <f t="shared" si="58"/>
        <v>0</v>
      </c>
      <c r="R14" s="192">
        <f t="shared" si="58"/>
        <v>0</v>
      </c>
      <c r="S14" s="192">
        <f t="shared" si="58"/>
        <v>0</v>
      </c>
      <c r="T14" s="192">
        <f t="shared" si="58"/>
        <v>0</v>
      </c>
      <c r="U14" s="192">
        <f t="shared" si="58"/>
        <v>0</v>
      </c>
      <c r="V14" s="192">
        <f t="shared" si="58"/>
        <v>0</v>
      </c>
      <c r="W14" s="192">
        <f t="shared" si="58"/>
        <v>0</v>
      </c>
      <c r="X14" s="192">
        <f t="shared" si="58"/>
        <v>0</v>
      </c>
      <c r="Y14" s="192">
        <f t="shared" si="58"/>
        <v>0</v>
      </c>
      <c r="Z14" s="192">
        <f t="shared" si="58"/>
        <v>0</v>
      </c>
      <c r="AA14" s="192">
        <f t="shared" si="58"/>
        <v>0</v>
      </c>
      <c r="AB14" s="192">
        <f t="shared" ref="AB14" si="59">IF(AB$6=$L14,IF(OR($L14="Deposit Allocated",$E14="Deposit Detail"),$K14,SUM($F14:$G14)),0)</f>
        <v>0</v>
      </c>
      <c r="AC14" s="192">
        <f t="shared" si="58"/>
        <v>0</v>
      </c>
      <c r="AD14" s="192">
        <f t="shared" si="58"/>
        <v>0</v>
      </c>
      <c r="AE14" s="192">
        <f t="shared" si="58"/>
        <v>0</v>
      </c>
      <c r="AF14" s="192">
        <f t="shared" si="58"/>
        <v>0</v>
      </c>
      <c r="AG14" s="192">
        <f t="shared" ref="AG14:AL16" si="60">IF(AG$6=$L14,IF(OR($L14="Deposit Allocated",$E14="Deposit Detail"),$K14,SUM($F14:$G14)),0)</f>
        <v>0</v>
      </c>
      <c r="AH14" s="192">
        <f t="shared" ref="AH14:AL14" si="61">IF(AH$6=$L14,IF(OR($L14="Deposit Allocated",$E14="Deposit Detail"),$K14,SUM($F14:$G14)),0)</f>
        <v>0</v>
      </c>
      <c r="AI14" s="192">
        <f t="shared" si="61"/>
        <v>0</v>
      </c>
      <c r="AJ14" s="192">
        <f t="shared" si="61"/>
        <v>0</v>
      </c>
      <c r="AK14" s="192">
        <f t="shared" si="61"/>
        <v>0</v>
      </c>
      <c r="AL14" s="192">
        <f t="shared" si="61"/>
        <v>0</v>
      </c>
      <c r="AM14" s="192">
        <f t="shared" ref="AM14:AS14" si="62">IF(AM$6=$L14,IF(OR($L14="Deposit Allocated",$E14="Deposit Detail"),$K14,SUM($F14:$G14)),0)</f>
        <v>0</v>
      </c>
      <c r="AN14" s="192">
        <f t="shared" si="62"/>
        <v>0</v>
      </c>
      <c r="AO14" s="192">
        <f t="shared" si="62"/>
        <v>0</v>
      </c>
      <c r="AP14" s="192">
        <f t="shared" si="62"/>
        <v>0</v>
      </c>
      <c r="AQ14" s="192">
        <f t="shared" si="62"/>
        <v>0</v>
      </c>
      <c r="AR14" s="192">
        <f t="shared" si="62"/>
        <v>0</v>
      </c>
      <c r="AS14" s="192">
        <f t="shared" si="62"/>
        <v>0</v>
      </c>
      <c r="AT14" s="192">
        <f t="shared" ref="AT14:BB14" si="63">IF(AT$6=$L14,IF(OR($L14="Deposit Allocated",$E14="Deposit Detail"),$K14,SUM($F14:$G14)),0)</f>
        <v>0</v>
      </c>
      <c r="AU14" s="192">
        <f t="shared" si="63"/>
        <v>0</v>
      </c>
      <c r="AV14" s="192">
        <f t="shared" si="63"/>
        <v>0</v>
      </c>
      <c r="AW14" s="192">
        <f t="shared" si="63"/>
        <v>0</v>
      </c>
      <c r="AX14" s="192">
        <f t="shared" si="63"/>
        <v>0</v>
      </c>
      <c r="AY14" s="192">
        <f t="shared" si="63"/>
        <v>0</v>
      </c>
      <c r="AZ14" s="192">
        <f t="shared" si="63"/>
        <v>0</v>
      </c>
      <c r="BA14" s="192">
        <f t="shared" si="63"/>
        <v>0</v>
      </c>
      <c r="BB14" s="192">
        <f t="shared" si="63"/>
        <v>0</v>
      </c>
      <c r="BC14" s="192">
        <f t="shared" ref="BC14:BL14" si="64">IF(BC$6=$L14,IF(OR($L14="Deposit Allocated",$E14="Deposit Detail"),$K14,SUM($F14:$G14)),0)</f>
        <v>0</v>
      </c>
      <c r="BD14" s="192">
        <f t="shared" si="64"/>
        <v>0</v>
      </c>
      <c r="BE14" s="192">
        <f t="shared" si="64"/>
        <v>0</v>
      </c>
      <c r="BF14" s="192">
        <f t="shared" si="64"/>
        <v>0</v>
      </c>
      <c r="BG14" s="192">
        <f t="shared" si="64"/>
        <v>0</v>
      </c>
      <c r="BH14" s="192">
        <f t="shared" si="64"/>
        <v>0</v>
      </c>
      <c r="BI14" s="192">
        <f t="shared" si="64"/>
        <v>0</v>
      </c>
      <c r="BJ14" s="192">
        <f t="shared" si="64"/>
        <v>0</v>
      </c>
      <c r="BK14" s="192">
        <f t="shared" si="64"/>
        <v>0</v>
      </c>
      <c r="BL14" s="192">
        <f t="shared" si="64"/>
        <v>0</v>
      </c>
      <c r="BM14" s="192">
        <f t="shared" ref="BM14" si="65">IF(BM$6=$L14,IF(OR($L14="Deposit Allocated",$E14="Deposit Detail"),$K14,SUM($F14:$G14)),0)</f>
        <v>0</v>
      </c>
      <c r="BN14" s="192">
        <f t="shared" ref="BN14:BS14" si="66">IF(BN$6=$L14,IF(OR($L14="Deposit Allocated",$E14="Deposit Detail"),$K14,SUM($F14:$G14)),0)</f>
        <v>0</v>
      </c>
      <c r="BO14" s="192">
        <f t="shared" si="66"/>
        <v>0</v>
      </c>
      <c r="BP14" s="192">
        <f t="shared" si="66"/>
        <v>0</v>
      </c>
      <c r="BQ14" s="192">
        <f t="shared" si="66"/>
        <v>0</v>
      </c>
      <c r="BR14" s="192">
        <f t="shared" si="66"/>
        <v>0</v>
      </c>
      <c r="BS14" s="192">
        <f t="shared" si="66"/>
        <v>0</v>
      </c>
      <c r="BT14" s="192">
        <f t="shared" ref="BT14:CE14" si="67">IF(BT$6=$L14,IF(OR($L14="Deposit Allocated",$E14="Deposit Detail"),$K14,SUM($F14:$G14)),0)</f>
        <v>0</v>
      </c>
      <c r="BU14" s="192">
        <f t="shared" si="67"/>
        <v>0</v>
      </c>
      <c r="BV14" s="192">
        <f t="shared" si="67"/>
        <v>0</v>
      </c>
      <c r="BW14" s="192">
        <f t="shared" si="67"/>
        <v>0</v>
      </c>
      <c r="BX14" s="192">
        <f t="shared" si="67"/>
        <v>0</v>
      </c>
      <c r="BY14" s="192">
        <f t="shared" si="67"/>
        <v>0</v>
      </c>
      <c r="BZ14" s="192">
        <f t="shared" si="67"/>
        <v>0</v>
      </c>
      <c r="CA14" s="192">
        <f t="shared" si="67"/>
        <v>0</v>
      </c>
      <c r="CB14" s="192">
        <f t="shared" si="67"/>
        <v>0</v>
      </c>
      <c r="CC14" s="192">
        <f t="shared" si="67"/>
        <v>0</v>
      </c>
      <c r="CD14" s="192">
        <f t="shared" si="67"/>
        <v>0</v>
      </c>
      <c r="CE14" s="192">
        <f t="shared" si="67"/>
        <v>0</v>
      </c>
      <c r="CF14" s="192">
        <f t="shared" ref="CF14:CO14" si="68">IF(CF$6=$L14,IF(OR($L14="Deposit Allocated",$E14="Deposit Detail"),$K14,SUM($F14:$G14)),0)</f>
        <v>0</v>
      </c>
      <c r="CG14" s="192">
        <f t="shared" si="68"/>
        <v>0</v>
      </c>
      <c r="CH14" s="192">
        <f t="shared" si="68"/>
        <v>0</v>
      </c>
      <c r="CI14" s="192">
        <f t="shared" si="68"/>
        <v>0</v>
      </c>
      <c r="CJ14" s="192">
        <f t="shared" si="68"/>
        <v>0</v>
      </c>
      <c r="CK14" s="192">
        <f t="shared" si="68"/>
        <v>0</v>
      </c>
      <c r="CL14" s="192">
        <f t="shared" si="68"/>
        <v>0</v>
      </c>
      <c r="CM14" s="192">
        <f t="shared" si="68"/>
        <v>0</v>
      </c>
      <c r="CN14" s="192">
        <f t="shared" si="68"/>
        <v>0</v>
      </c>
      <c r="CO14" s="192">
        <f t="shared" si="68"/>
        <v>0</v>
      </c>
      <c r="CP14" s="192">
        <f t="shared" ref="CP14:CY14" si="69">IF(CP$6=$L14,IF(OR($L14="Deposit Allocated",$E14="Deposit Detail"),$K14,SUM($F14:$G14)),0)</f>
        <v>0</v>
      </c>
      <c r="CQ14" s="192">
        <f t="shared" si="69"/>
        <v>0</v>
      </c>
      <c r="CR14" s="192">
        <f t="shared" si="69"/>
        <v>0</v>
      </c>
      <c r="CS14" s="192">
        <f t="shared" si="69"/>
        <v>0</v>
      </c>
      <c r="CT14" s="192">
        <f t="shared" si="69"/>
        <v>0</v>
      </c>
      <c r="CU14" s="192">
        <f t="shared" si="69"/>
        <v>0</v>
      </c>
      <c r="CV14" s="192">
        <f t="shared" si="69"/>
        <v>0</v>
      </c>
      <c r="CW14" s="192">
        <f t="shared" si="69"/>
        <v>0</v>
      </c>
      <c r="CX14" s="192">
        <f t="shared" si="69"/>
        <v>0</v>
      </c>
      <c r="CY14" s="192">
        <f t="shared" si="69"/>
        <v>0</v>
      </c>
      <c r="CZ14" s="192">
        <f t="shared" ref="CZ14:DN14" si="70">IF(CZ$6=$L14,IF(OR($L14="Deposit Allocated",$E14="Deposit Detail"),$K14,SUM($F14:$G14)),0)</f>
        <v>0</v>
      </c>
      <c r="DA14" s="192">
        <f t="shared" si="70"/>
        <v>0</v>
      </c>
      <c r="DB14" s="192">
        <f t="shared" si="70"/>
        <v>0</v>
      </c>
      <c r="DC14" s="192">
        <f t="shared" si="70"/>
        <v>0</v>
      </c>
      <c r="DD14" s="192">
        <f t="shared" si="70"/>
        <v>0</v>
      </c>
      <c r="DE14" s="192">
        <f t="shared" si="70"/>
        <v>0</v>
      </c>
      <c r="DF14" s="192">
        <f t="shared" si="70"/>
        <v>0</v>
      </c>
      <c r="DG14" s="192">
        <f t="shared" si="70"/>
        <v>0</v>
      </c>
      <c r="DH14" s="192">
        <f t="shared" si="70"/>
        <v>0</v>
      </c>
      <c r="DI14" s="192">
        <f t="shared" si="70"/>
        <v>0</v>
      </c>
      <c r="DJ14" s="192">
        <f t="shared" si="70"/>
        <v>0</v>
      </c>
      <c r="DK14" s="192">
        <f t="shared" si="70"/>
        <v>0</v>
      </c>
      <c r="DL14" s="192">
        <f t="shared" si="70"/>
        <v>0</v>
      </c>
      <c r="DM14" s="192">
        <f t="shared" si="70"/>
        <v>0</v>
      </c>
      <c r="DN14" s="192">
        <f t="shared" si="70"/>
        <v>0</v>
      </c>
      <c r="DO14" s="192">
        <f t="shared" ref="DO14:DQ14" si="71">IF(DO$6=$L14,IF(OR($L14="Deposit Allocated",$E14="Deposit Detail"),$K14,SUM($F14:$G14)),0)</f>
        <v>0</v>
      </c>
      <c r="DP14" s="192">
        <f t="shared" si="71"/>
        <v>0</v>
      </c>
      <c r="DQ14" s="192">
        <f t="shared" si="71"/>
        <v>0</v>
      </c>
      <c r="DR14" s="192">
        <f t="shared" ref="DR14:DT14" si="72">IF(DR$6=$L14,IF(OR($L14="Deposit Allocated",$E14="Deposit Detail"),$K14,SUM($F14:$G14)),0)</f>
        <v>0</v>
      </c>
      <c r="DS14" s="192">
        <f t="shared" si="72"/>
        <v>0</v>
      </c>
      <c r="DT14" s="192">
        <f t="shared" si="72"/>
        <v>0</v>
      </c>
    </row>
    <row r="15" spans="1:124" s="193" customFormat="1" ht="12.75" customHeight="1" x14ac:dyDescent="0.25">
      <c r="A15" s="179"/>
      <c r="B15" s="180">
        <f t="shared" si="43"/>
        <v>9</v>
      </c>
      <c r="C15" s="181">
        <v>43350</v>
      </c>
      <c r="D15" s="194"/>
      <c r="E15" s="195">
        <v>5544</v>
      </c>
      <c r="F15" s="196"/>
      <c r="G15" s="197">
        <v>-125</v>
      </c>
      <c r="H15" s="186">
        <f t="shared" si="41"/>
        <v>12569.11</v>
      </c>
      <c r="I15" s="187" t="s">
        <v>148</v>
      </c>
      <c r="J15" s="188" t="s">
        <v>146</v>
      </c>
      <c r="K15" s="189"/>
      <c r="L15" s="190" t="s">
        <v>83</v>
      </c>
      <c r="M15" s="191"/>
      <c r="N15" s="183" t="str">
        <f t="shared" ref="N15:N18" si="73">IF(AND(O15&lt;0,O15&lt;&gt;G15),"MISMATCH",IF(AND(O15&gt;0,O15&lt;&gt;F15,E15&lt;&gt;"Deposit Detail"),"MISMATCH",IF(AND(O15&gt;0,O15&lt;&gt;K15,E15="Deposit Detail"),"MISMATCH","")))</f>
        <v/>
      </c>
      <c r="O15" s="192">
        <f t="shared" si="57"/>
        <v>0</v>
      </c>
      <c r="P15" s="192">
        <f t="shared" ref="P15:AF16" si="74">IF(P$6=$L15,IF(OR($L15="Deposit Allocated",$E15="Deposit Detail"),$K15,SUM($F15:$G15)),0)</f>
        <v>0</v>
      </c>
      <c r="Q15" s="192">
        <f t="shared" si="74"/>
        <v>0</v>
      </c>
      <c r="R15" s="192">
        <f t="shared" si="74"/>
        <v>0</v>
      </c>
      <c r="S15" s="192">
        <f t="shared" si="74"/>
        <v>0</v>
      </c>
      <c r="T15" s="192">
        <f t="shared" si="74"/>
        <v>0</v>
      </c>
      <c r="U15" s="192">
        <f t="shared" si="74"/>
        <v>0</v>
      </c>
      <c r="V15" s="192">
        <f t="shared" si="74"/>
        <v>0</v>
      </c>
      <c r="W15" s="192">
        <f t="shared" si="74"/>
        <v>0</v>
      </c>
      <c r="X15" s="192">
        <f t="shared" si="74"/>
        <v>0</v>
      </c>
      <c r="Y15" s="192">
        <f t="shared" si="74"/>
        <v>0</v>
      </c>
      <c r="Z15" s="192">
        <f t="shared" si="74"/>
        <v>0</v>
      </c>
      <c r="AA15" s="192">
        <f t="shared" si="74"/>
        <v>0</v>
      </c>
      <c r="AB15" s="192">
        <f t="shared" ref="AB15:AG16" si="75">IF(AB$6=$L15,IF(OR($L15="Deposit Allocated",$E15="Deposit Detail"),$K15,SUM($F15:$G15)),0)</f>
        <v>0</v>
      </c>
      <c r="AC15" s="192">
        <f t="shared" si="74"/>
        <v>0</v>
      </c>
      <c r="AD15" s="192">
        <f t="shared" si="74"/>
        <v>0</v>
      </c>
      <c r="AE15" s="192">
        <f t="shared" si="74"/>
        <v>0</v>
      </c>
      <c r="AF15" s="192">
        <f t="shared" si="74"/>
        <v>0</v>
      </c>
      <c r="AG15" s="192">
        <f t="shared" si="75"/>
        <v>0</v>
      </c>
      <c r="AH15" s="192">
        <f t="shared" si="60"/>
        <v>0</v>
      </c>
      <c r="AI15" s="192">
        <f t="shared" si="60"/>
        <v>0</v>
      </c>
      <c r="AJ15" s="192">
        <f t="shared" si="60"/>
        <v>0</v>
      </c>
      <c r="AK15" s="192">
        <f t="shared" si="60"/>
        <v>0</v>
      </c>
      <c r="AL15" s="192">
        <f t="shared" si="60"/>
        <v>0</v>
      </c>
      <c r="AM15" s="192">
        <f t="shared" ref="AM15:AZ16" si="76">IF(AM$6=$L15,IF(OR($L15="Deposit Allocated",$E15="Deposit Detail"),$K15,SUM($F15:$G15)),0)</f>
        <v>0</v>
      </c>
      <c r="AN15" s="192">
        <f t="shared" si="76"/>
        <v>0</v>
      </c>
      <c r="AO15" s="192">
        <f t="shared" si="76"/>
        <v>0</v>
      </c>
      <c r="AP15" s="192">
        <f t="shared" si="76"/>
        <v>0</v>
      </c>
      <c r="AQ15" s="192">
        <f t="shared" si="76"/>
        <v>0</v>
      </c>
      <c r="AR15" s="192">
        <f t="shared" si="76"/>
        <v>0</v>
      </c>
      <c r="AS15" s="192">
        <f t="shared" si="76"/>
        <v>0</v>
      </c>
      <c r="AT15" s="192">
        <f t="shared" si="76"/>
        <v>0</v>
      </c>
      <c r="AU15" s="192">
        <f t="shared" si="76"/>
        <v>0</v>
      </c>
      <c r="AV15" s="192">
        <f t="shared" si="76"/>
        <v>0</v>
      </c>
      <c r="AW15" s="192">
        <f t="shared" si="76"/>
        <v>0</v>
      </c>
      <c r="AX15" s="192">
        <f t="shared" si="76"/>
        <v>0</v>
      </c>
      <c r="AY15" s="192">
        <f t="shared" si="76"/>
        <v>0</v>
      </c>
      <c r="AZ15" s="192">
        <f t="shared" si="76"/>
        <v>0</v>
      </c>
      <c r="BA15" s="192">
        <f t="shared" ref="BA15:BP16" si="77">IF(BA$6=$L15,IF(OR($L15="Deposit Allocated",$E15="Deposit Detail"),$K15,SUM($F15:$G15)),0)</f>
        <v>0</v>
      </c>
      <c r="BB15" s="192">
        <f t="shared" si="77"/>
        <v>0</v>
      </c>
      <c r="BC15" s="192">
        <f t="shared" ref="BC15:BL16" si="78">IF(BC$6=$L15,IF(OR($L15="Deposit Allocated",$E15="Deposit Detail"),$K15,SUM($F15:$G15)),0)</f>
        <v>0</v>
      </c>
      <c r="BD15" s="192">
        <f t="shared" si="78"/>
        <v>0</v>
      </c>
      <c r="BE15" s="192">
        <f t="shared" si="78"/>
        <v>0</v>
      </c>
      <c r="BF15" s="192">
        <f t="shared" si="78"/>
        <v>0</v>
      </c>
      <c r="BG15" s="192">
        <f t="shared" si="78"/>
        <v>0</v>
      </c>
      <c r="BH15" s="192">
        <f t="shared" si="78"/>
        <v>0</v>
      </c>
      <c r="BI15" s="192">
        <f t="shared" si="78"/>
        <v>0</v>
      </c>
      <c r="BJ15" s="192">
        <f t="shared" si="78"/>
        <v>0</v>
      </c>
      <c r="BK15" s="192">
        <f t="shared" si="78"/>
        <v>0</v>
      </c>
      <c r="BL15" s="192">
        <f t="shared" si="78"/>
        <v>0</v>
      </c>
      <c r="BM15" s="192">
        <f t="shared" ref="BM15:BM47" si="79">IF(BM$6=$L15,IF(OR($L15="Deposit Allocated",$E15="Deposit Detail"),$K15,SUM($F15:$G15)),0)</f>
        <v>0</v>
      </c>
      <c r="BN15" s="192">
        <f t="shared" si="77"/>
        <v>0</v>
      </c>
      <c r="BO15" s="192">
        <f t="shared" si="77"/>
        <v>0</v>
      </c>
      <c r="BP15" s="192">
        <f t="shared" si="77"/>
        <v>0</v>
      </c>
      <c r="BQ15" s="192">
        <f t="shared" ref="BQ15:CE16" si="80">IF(BQ$6=$L15,IF(OR($L15="Deposit Allocated",$E15="Deposit Detail"),$K15,SUM($F15:$G15)),0)</f>
        <v>0</v>
      </c>
      <c r="BR15" s="192">
        <f t="shared" si="80"/>
        <v>0</v>
      </c>
      <c r="BS15" s="192">
        <f t="shared" si="80"/>
        <v>0</v>
      </c>
      <c r="BT15" s="192">
        <f t="shared" ref="BT15:CC16" si="81">IF(BT$6=$L15,IF(OR($L15="Deposit Allocated",$E15="Deposit Detail"),$K15,SUM($F15:$G15)),0)</f>
        <v>0</v>
      </c>
      <c r="BU15" s="192">
        <f t="shared" si="81"/>
        <v>0</v>
      </c>
      <c r="BV15" s="192">
        <f t="shared" si="81"/>
        <v>0</v>
      </c>
      <c r="BW15" s="192">
        <f t="shared" si="81"/>
        <v>0</v>
      </c>
      <c r="BX15" s="192">
        <f t="shared" si="81"/>
        <v>0</v>
      </c>
      <c r="BY15" s="192">
        <f t="shared" si="81"/>
        <v>0</v>
      </c>
      <c r="BZ15" s="192">
        <f t="shared" si="81"/>
        <v>0</v>
      </c>
      <c r="CA15" s="192">
        <f t="shared" si="81"/>
        <v>0</v>
      </c>
      <c r="CB15" s="192">
        <f t="shared" si="81"/>
        <v>0</v>
      </c>
      <c r="CC15" s="192">
        <f t="shared" si="81"/>
        <v>0</v>
      </c>
      <c r="CD15" s="192">
        <f t="shared" si="80"/>
        <v>0</v>
      </c>
      <c r="CE15" s="192">
        <f t="shared" si="80"/>
        <v>0</v>
      </c>
      <c r="CF15" s="192">
        <f t="shared" ref="CF15:CO16" si="82">IF(CF$6=$L15,IF(OR($L15="Deposit Allocated",$E15="Deposit Detail"),$K15,SUM($F15:$G15)),0)</f>
        <v>0</v>
      </c>
      <c r="CG15" s="192">
        <f t="shared" si="82"/>
        <v>0</v>
      </c>
      <c r="CH15" s="192">
        <f t="shared" si="82"/>
        <v>0</v>
      </c>
      <c r="CI15" s="192">
        <f t="shared" si="82"/>
        <v>0</v>
      </c>
      <c r="CJ15" s="192">
        <f t="shared" si="82"/>
        <v>0</v>
      </c>
      <c r="CK15" s="192">
        <f t="shared" si="82"/>
        <v>0</v>
      </c>
      <c r="CL15" s="192">
        <f t="shared" si="82"/>
        <v>0</v>
      </c>
      <c r="CM15" s="192">
        <f t="shared" si="82"/>
        <v>0</v>
      </c>
      <c r="CN15" s="192">
        <f t="shared" si="82"/>
        <v>0</v>
      </c>
      <c r="CO15" s="192">
        <f t="shared" si="82"/>
        <v>0</v>
      </c>
      <c r="CP15" s="192">
        <f t="shared" ref="CP15:CY16" si="83">IF(CP$6=$L15,IF(OR($L15="Deposit Allocated",$E15="Deposit Detail"),$K15,SUM($F15:$G15)),0)</f>
        <v>0</v>
      </c>
      <c r="CQ15" s="192">
        <f t="shared" si="83"/>
        <v>0</v>
      </c>
      <c r="CR15" s="192">
        <f t="shared" si="83"/>
        <v>0</v>
      </c>
      <c r="CS15" s="192">
        <f t="shared" si="83"/>
        <v>0</v>
      </c>
      <c r="CT15" s="192">
        <f t="shared" si="83"/>
        <v>0</v>
      </c>
      <c r="CU15" s="192">
        <f t="shared" si="83"/>
        <v>0</v>
      </c>
      <c r="CV15" s="192">
        <f t="shared" si="83"/>
        <v>0</v>
      </c>
      <c r="CW15" s="192">
        <f t="shared" si="83"/>
        <v>0</v>
      </c>
      <c r="CX15" s="192">
        <f t="shared" si="83"/>
        <v>0</v>
      </c>
      <c r="CY15" s="192">
        <f t="shared" si="83"/>
        <v>0</v>
      </c>
      <c r="CZ15" s="192">
        <f t="shared" ref="CZ15:DN16" si="84">IF(CZ$6=$L15,IF(OR($L15="Deposit Allocated",$E15="Deposit Detail"),$K15,SUM($F15:$G15)),0)</f>
        <v>0</v>
      </c>
      <c r="DA15" s="192">
        <f t="shared" si="84"/>
        <v>0</v>
      </c>
      <c r="DB15" s="192">
        <f t="shared" si="84"/>
        <v>0</v>
      </c>
      <c r="DC15" s="192">
        <f t="shared" si="84"/>
        <v>0</v>
      </c>
      <c r="DD15" s="192">
        <f t="shared" si="84"/>
        <v>0</v>
      </c>
      <c r="DE15" s="192">
        <f t="shared" si="84"/>
        <v>0</v>
      </c>
      <c r="DF15" s="192">
        <f t="shared" si="84"/>
        <v>0</v>
      </c>
      <c r="DG15" s="192">
        <f t="shared" si="84"/>
        <v>0</v>
      </c>
      <c r="DH15" s="192">
        <f t="shared" si="84"/>
        <v>0</v>
      </c>
      <c r="DI15" s="192">
        <f t="shared" si="84"/>
        <v>0</v>
      </c>
      <c r="DJ15" s="192">
        <f t="shared" si="84"/>
        <v>0</v>
      </c>
      <c r="DK15" s="192">
        <f t="shared" si="84"/>
        <v>0</v>
      </c>
      <c r="DL15" s="192">
        <f t="shared" si="84"/>
        <v>0</v>
      </c>
      <c r="DM15" s="192">
        <f t="shared" si="84"/>
        <v>0</v>
      </c>
      <c r="DN15" s="192">
        <f t="shared" si="84"/>
        <v>0</v>
      </c>
      <c r="DO15" s="192">
        <f t="shared" ref="DO15:DT16" si="85">IF(DO$6=$L15,IF(OR($L15="Deposit Allocated",$E15="Deposit Detail"),$K15,SUM($F15:$G15)),0)</f>
        <v>0</v>
      </c>
      <c r="DP15" s="192">
        <f t="shared" si="85"/>
        <v>0</v>
      </c>
      <c r="DQ15" s="192">
        <f t="shared" si="85"/>
        <v>0</v>
      </c>
      <c r="DR15" s="192">
        <f t="shared" si="85"/>
        <v>0</v>
      </c>
      <c r="DS15" s="192">
        <f t="shared" si="85"/>
        <v>0</v>
      </c>
      <c r="DT15" s="192">
        <f t="shared" si="85"/>
        <v>0</v>
      </c>
    </row>
    <row r="16" spans="1:124" s="193" customFormat="1" ht="12.75" customHeight="1" x14ac:dyDescent="0.25">
      <c r="A16" s="179"/>
      <c r="B16" s="180">
        <f t="shared" si="43"/>
        <v>10</v>
      </c>
      <c r="C16" s="181">
        <v>43350</v>
      </c>
      <c r="D16" s="194"/>
      <c r="E16" s="195">
        <v>5547</v>
      </c>
      <c r="F16" s="196"/>
      <c r="G16" s="197">
        <v>-125</v>
      </c>
      <c r="H16" s="186">
        <f t="shared" si="41"/>
        <v>12444.11</v>
      </c>
      <c r="I16" s="187" t="s">
        <v>149</v>
      </c>
      <c r="J16" s="188" t="s">
        <v>146</v>
      </c>
      <c r="K16" s="189"/>
      <c r="L16" s="190" t="s">
        <v>83</v>
      </c>
      <c r="M16" s="191"/>
      <c r="N16" s="183" t="str">
        <f t="shared" si="73"/>
        <v/>
      </c>
      <c r="O16" s="192">
        <f t="shared" si="57"/>
        <v>0</v>
      </c>
      <c r="P16" s="192">
        <f t="shared" si="74"/>
        <v>0</v>
      </c>
      <c r="Q16" s="192">
        <f t="shared" si="74"/>
        <v>0</v>
      </c>
      <c r="R16" s="192">
        <f t="shared" si="74"/>
        <v>0</v>
      </c>
      <c r="S16" s="192">
        <f t="shared" si="74"/>
        <v>0</v>
      </c>
      <c r="T16" s="192">
        <f t="shared" si="74"/>
        <v>0</v>
      </c>
      <c r="U16" s="192">
        <f t="shared" si="74"/>
        <v>0</v>
      </c>
      <c r="V16" s="192">
        <f t="shared" si="74"/>
        <v>0</v>
      </c>
      <c r="W16" s="192">
        <f t="shared" si="74"/>
        <v>0</v>
      </c>
      <c r="X16" s="192">
        <f t="shared" si="74"/>
        <v>0</v>
      </c>
      <c r="Y16" s="192">
        <f t="shared" si="74"/>
        <v>0</v>
      </c>
      <c r="Z16" s="192">
        <f t="shared" si="74"/>
        <v>0</v>
      </c>
      <c r="AA16" s="192">
        <f t="shared" si="74"/>
        <v>0</v>
      </c>
      <c r="AB16" s="192">
        <f t="shared" si="75"/>
        <v>0</v>
      </c>
      <c r="AC16" s="192">
        <f t="shared" si="74"/>
        <v>0</v>
      </c>
      <c r="AD16" s="192">
        <f t="shared" si="74"/>
        <v>0</v>
      </c>
      <c r="AE16" s="192">
        <f t="shared" si="74"/>
        <v>0</v>
      </c>
      <c r="AF16" s="192">
        <f t="shared" si="74"/>
        <v>0</v>
      </c>
      <c r="AG16" s="192">
        <f t="shared" si="75"/>
        <v>0</v>
      </c>
      <c r="AH16" s="192">
        <f t="shared" si="60"/>
        <v>0</v>
      </c>
      <c r="AI16" s="192">
        <f t="shared" si="60"/>
        <v>0</v>
      </c>
      <c r="AJ16" s="192">
        <f t="shared" si="60"/>
        <v>0</v>
      </c>
      <c r="AK16" s="192">
        <f t="shared" si="60"/>
        <v>0</v>
      </c>
      <c r="AL16" s="192">
        <f t="shared" si="60"/>
        <v>0</v>
      </c>
      <c r="AM16" s="192">
        <f t="shared" si="76"/>
        <v>0</v>
      </c>
      <c r="AN16" s="192">
        <f t="shared" si="76"/>
        <v>0</v>
      </c>
      <c r="AO16" s="192">
        <f t="shared" si="76"/>
        <v>0</v>
      </c>
      <c r="AP16" s="192">
        <f t="shared" si="76"/>
        <v>0</v>
      </c>
      <c r="AQ16" s="192">
        <f t="shared" si="76"/>
        <v>0</v>
      </c>
      <c r="AR16" s="192">
        <f t="shared" si="76"/>
        <v>0</v>
      </c>
      <c r="AS16" s="192">
        <f t="shared" si="76"/>
        <v>0</v>
      </c>
      <c r="AT16" s="192">
        <f t="shared" si="76"/>
        <v>0</v>
      </c>
      <c r="AU16" s="192">
        <f t="shared" si="76"/>
        <v>0</v>
      </c>
      <c r="AV16" s="192">
        <f t="shared" si="76"/>
        <v>0</v>
      </c>
      <c r="AW16" s="192">
        <f t="shared" si="76"/>
        <v>0</v>
      </c>
      <c r="AX16" s="192">
        <f t="shared" si="76"/>
        <v>0</v>
      </c>
      <c r="AY16" s="192">
        <f t="shared" si="76"/>
        <v>0</v>
      </c>
      <c r="AZ16" s="192">
        <f t="shared" si="76"/>
        <v>0</v>
      </c>
      <c r="BA16" s="192">
        <f t="shared" si="77"/>
        <v>0</v>
      </c>
      <c r="BB16" s="192">
        <f t="shared" si="77"/>
        <v>0</v>
      </c>
      <c r="BC16" s="192">
        <f t="shared" si="78"/>
        <v>0</v>
      </c>
      <c r="BD16" s="192">
        <f t="shared" si="78"/>
        <v>0</v>
      </c>
      <c r="BE16" s="192">
        <f t="shared" si="78"/>
        <v>0</v>
      </c>
      <c r="BF16" s="192">
        <f t="shared" si="78"/>
        <v>0</v>
      </c>
      <c r="BG16" s="192">
        <f t="shared" si="78"/>
        <v>0</v>
      </c>
      <c r="BH16" s="192">
        <f t="shared" si="78"/>
        <v>0</v>
      </c>
      <c r="BI16" s="192">
        <f t="shared" si="78"/>
        <v>0</v>
      </c>
      <c r="BJ16" s="192">
        <f t="shared" si="78"/>
        <v>0</v>
      </c>
      <c r="BK16" s="192">
        <f t="shared" si="78"/>
        <v>0</v>
      </c>
      <c r="BL16" s="192">
        <f t="shared" si="78"/>
        <v>0</v>
      </c>
      <c r="BM16" s="192">
        <f t="shared" si="79"/>
        <v>0</v>
      </c>
      <c r="BN16" s="192">
        <f t="shared" si="77"/>
        <v>0</v>
      </c>
      <c r="BO16" s="192">
        <f t="shared" si="77"/>
        <v>0</v>
      </c>
      <c r="BP16" s="192">
        <f t="shared" si="77"/>
        <v>0</v>
      </c>
      <c r="BQ16" s="192">
        <f t="shared" si="80"/>
        <v>0</v>
      </c>
      <c r="BR16" s="192">
        <f t="shared" si="80"/>
        <v>0</v>
      </c>
      <c r="BS16" s="192">
        <f t="shared" si="80"/>
        <v>0</v>
      </c>
      <c r="BT16" s="192">
        <f t="shared" si="81"/>
        <v>0</v>
      </c>
      <c r="BU16" s="192">
        <f t="shared" si="81"/>
        <v>0</v>
      </c>
      <c r="BV16" s="192">
        <f t="shared" si="81"/>
        <v>0</v>
      </c>
      <c r="BW16" s="192">
        <f t="shared" si="81"/>
        <v>0</v>
      </c>
      <c r="BX16" s="192">
        <f t="shared" si="81"/>
        <v>0</v>
      </c>
      <c r="BY16" s="192">
        <f t="shared" si="81"/>
        <v>0</v>
      </c>
      <c r="BZ16" s="192">
        <f t="shared" si="81"/>
        <v>0</v>
      </c>
      <c r="CA16" s="192">
        <f t="shared" si="81"/>
        <v>0</v>
      </c>
      <c r="CB16" s="192">
        <f t="shared" si="81"/>
        <v>0</v>
      </c>
      <c r="CC16" s="192">
        <f t="shared" si="81"/>
        <v>0</v>
      </c>
      <c r="CD16" s="192">
        <f t="shared" si="80"/>
        <v>0</v>
      </c>
      <c r="CE16" s="192">
        <f t="shared" si="80"/>
        <v>0</v>
      </c>
      <c r="CF16" s="192">
        <f t="shared" si="82"/>
        <v>0</v>
      </c>
      <c r="CG16" s="192">
        <f t="shared" si="82"/>
        <v>0</v>
      </c>
      <c r="CH16" s="192">
        <f t="shared" si="82"/>
        <v>0</v>
      </c>
      <c r="CI16" s="192">
        <f t="shared" si="82"/>
        <v>0</v>
      </c>
      <c r="CJ16" s="192">
        <f t="shared" si="82"/>
        <v>0</v>
      </c>
      <c r="CK16" s="192">
        <f t="shared" si="82"/>
        <v>0</v>
      </c>
      <c r="CL16" s="192">
        <f t="shared" si="82"/>
        <v>0</v>
      </c>
      <c r="CM16" s="192">
        <f t="shared" si="82"/>
        <v>0</v>
      </c>
      <c r="CN16" s="192">
        <f t="shared" si="82"/>
        <v>0</v>
      </c>
      <c r="CO16" s="192">
        <f t="shared" si="82"/>
        <v>0</v>
      </c>
      <c r="CP16" s="192">
        <f t="shared" si="83"/>
        <v>0</v>
      </c>
      <c r="CQ16" s="192">
        <f t="shared" si="83"/>
        <v>0</v>
      </c>
      <c r="CR16" s="192">
        <f t="shared" si="83"/>
        <v>0</v>
      </c>
      <c r="CS16" s="192">
        <f t="shared" si="83"/>
        <v>0</v>
      </c>
      <c r="CT16" s="192">
        <f t="shared" si="83"/>
        <v>0</v>
      </c>
      <c r="CU16" s="192">
        <f t="shared" si="83"/>
        <v>0</v>
      </c>
      <c r="CV16" s="192">
        <f t="shared" si="83"/>
        <v>0</v>
      </c>
      <c r="CW16" s="192">
        <f t="shared" si="83"/>
        <v>0</v>
      </c>
      <c r="CX16" s="192">
        <f t="shared" si="83"/>
        <v>0</v>
      </c>
      <c r="CY16" s="192">
        <f t="shared" si="83"/>
        <v>0</v>
      </c>
      <c r="CZ16" s="192">
        <f t="shared" si="84"/>
        <v>0</v>
      </c>
      <c r="DA16" s="192">
        <f t="shared" si="84"/>
        <v>0</v>
      </c>
      <c r="DB16" s="192">
        <f t="shared" si="84"/>
        <v>0</v>
      </c>
      <c r="DC16" s="192">
        <f t="shared" si="84"/>
        <v>0</v>
      </c>
      <c r="DD16" s="192">
        <f t="shared" si="84"/>
        <v>0</v>
      </c>
      <c r="DE16" s="192">
        <f t="shared" si="84"/>
        <v>0</v>
      </c>
      <c r="DF16" s="192">
        <f t="shared" si="84"/>
        <v>0</v>
      </c>
      <c r="DG16" s="192">
        <f t="shared" si="84"/>
        <v>0</v>
      </c>
      <c r="DH16" s="192">
        <f t="shared" si="84"/>
        <v>0</v>
      </c>
      <c r="DI16" s="192">
        <f t="shared" si="84"/>
        <v>0</v>
      </c>
      <c r="DJ16" s="192">
        <f t="shared" si="84"/>
        <v>0</v>
      </c>
      <c r="DK16" s="192">
        <f t="shared" si="84"/>
        <v>0</v>
      </c>
      <c r="DL16" s="192">
        <f t="shared" si="84"/>
        <v>0</v>
      </c>
      <c r="DM16" s="192">
        <f t="shared" si="84"/>
        <v>0</v>
      </c>
      <c r="DN16" s="192">
        <f t="shared" si="84"/>
        <v>0</v>
      </c>
      <c r="DO16" s="192">
        <f t="shared" si="85"/>
        <v>0</v>
      </c>
      <c r="DP16" s="192">
        <f t="shared" si="85"/>
        <v>0</v>
      </c>
      <c r="DQ16" s="192">
        <f t="shared" si="85"/>
        <v>0</v>
      </c>
      <c r="DR16" s="192">
        <f t="shared" si="85"/>
        <v>0</v>
      </c>
      <c r="DS16" s="192">
        <f t="shared" si="85"/>
        <v>0</v>
      </c>
      <c r="DT16" s="192">
        <f t="shared" si="85"/>
        <v>0</v>
      </c>
    </row>
    <row r="17" spans="1:124" s="193" customFormat="1" ht="12.75" customHeight="1" x14ac:dyDescent="0.25">
      <c r="A17" s="179"/>
      <c r="B17" s="180">
        <f t="shared" si="43"/>
        <v>11</v>
      </c>
      <c r="C17" s="181">
        <v>43360</v>
      </c>
      <c r="D17" s="194"/>
      <c r="E17" s="195">
        <v>5563</v>
      </c>
      <c r="F17" s="196"/>
      <c r="G17" s="197">
        <v>-125</v>
      </c>
      <c r="H17" s="186">
        <f t="shared" si="41"/>
        <v>12319.11</v>
      </c>
      <c r="I17" s="187" t="s">
        <v>152</v>
      </c>
      <c r="J17" s="188" t="s">
        <v>153</v>
      </c>
      <c r="K17" s="189"/>
      <c r="L17" s="190" t="s">
        <v>83</v>
      </c>
      <c r="M17" s="191"/>
      <c r="N17" s="183" t="str">
        <f t="shared" si="73"/>
        <v/>
      </c>
      <c r="O17" s="192">
        <f t="shared" si="57"/>
        <v>0</v>
      </c>
      <c r="P17" s="192">
        <f t="shared" ref="P17:Y17" si="86">IF(P$6=$L17,IF(OR($L17="Deposit Allocated",$E17="Deposit Detail"),$K17,SUM($F17:$G17)),0)</f>
        <v>0</v>
      </c>
      <c r="Q17" s="192">
        <f t="shared" si="86"/>
        <v>0</v>
      </c>
      <c r="R17" s="192">
        <f t="shared" si="86"/>
        <v>0</v>
      </c>
      <c r="S17" s="192">
        <f t="shared" si="86"/>
        <v>0</v>
      </c>
      <c r="T17" s="192">
        <f t="shared" si="86"/>
        <v>0</v>
      </c>
      <c r="U17" s="192">
        <f t="shared" si="86"/>
        <v>0</v>
      </c>
      <c r="V17" s="192">
        <f t="shared" si="86"/>
        <v>0</v>
      </c>
      <c r="W17" s="192">
        <f t="shared" si="86"/>
        <v>0</v>
      </c>
      <c r="X17" s="192">
        <f t="shared" si="86"/>
        <v>0</v>
      </c>
      <c r="Y17" s="192">
        <f t="shared" si="86"/>
        <v>0</v>
      </c>
      <c r="Z17" s="192">
        <f t="shared" ref="Z17:AG17" si="87">IF(Z$6=$L17,IF(OR($L17="Deposit Allocated",$E17="Deposit Detail"),$K17,SUM($F17:$G17)),0)</f>
        <v>0</v>
      </c>
      <c r="AA17" s="192">
        <f t="shared" si="87"/>
        <v>0</v>
      </c>
      <c r="AB17" s="192">
        <f t="shared" si="87"/>
        <v>0</v>
      </c>
      <c r="AC17" s="192">
        <f t="shared" si="87"/>
        <v>0</v>
      </c>
      <c r="AD17" s="192">
        <f t="shared" si="87"/>
        <v>0</v>
      </c>
      <c r="AE17" s="192">
        <f t="shared" si="87"/>
        <v>0</v>
      </c>
      <c r="AF17" s="192">
        <f t="shared" si="87"/>
        <v>0</v>
      </c>
      <c r="AG17" s="192">
        <f t="shared" si="87"/>
        <v>0</v>
      </c>
      <c r="AH17" s="192">
        <f t="shared" ref="AH17:AS17" si="88">IF(AH$6=$L17,IF(OR($L17="Deposit Allocated",$E17="Deposit Detail"),$K17,SUM($F17:$G17)),0)</f>
        <v>0</v>
      </c>
      <c r="AI17" s="192">
        <f t="shared" si="88"/>
        <v>0</v>
      </c>
      <c r="AJ17" s="192">
        <f t="shared" si="88"/>
        <v>0</v>
      </c>
      <c r="AK17" s="192">
        <f t="shared" si="88"/>
        <v>0</v>
      </c>
      <c r="AL17" s="192">
        <f t="shared" si="88"/>
        <v>0</v>
      </c>
      <c r="AM17" s="192">
        <f t="shared" si="88"/>
        <v>0</v>
      </c>
      <c r="AN17" s="192">
        <f t="shared" si="88"/>
        <v>0</v>
      </c>
      <c r="AO17" s="192">
        <f t="shared" si="88"/>
        <v>0</v>
      </c>
      <c r="AP17" s="192">
        <f t="shared" si="88"/>
        <v>0</v>
      </c>
      <c r="AQ17" s="192">
        <f t="shared" si="88"/>
        <v>0</v>
      </c>
      <c r="AR17" s="192">
        <f t="shared" si="88"/>
        <v>0</v>
      </c>
      <c r="AS17" s="192">
        <f t="shared" si="88"/>
        <v>0</v>
      </c>
      <c r="AT17" s="192">
        <f t="shared" ref="AT17:AZ17" si="89">IF(AT$6=$L17,IF(OR($L17="Deposit Allocated",$E17="Deposit Detail"),$K17,SUM($F17:$G17)),0)</f>
        <v>0</v>
      </c>
      <c r="AU17" s="192">
        <f t="shared" si="89"/>
        <v>0</v>
      </c>
      <c r="AV17" s="192">
        <f t="shared" si="89"/>
        <v>0</v>
      </c>
      <c r="AW17" s="192">
        <f t="shared" si="89"/>
        <v>0</v>
      </c>
      <c r="AX17" s="192">
        <f t="shared" si="89"/>
        <v>0</v>
      </c>
      <c r="AY17" s="192">
        <f t="shared" si="89"/>
        <v>0</v>
      </c>
      <c r="AZ17" s="192">
        <f t="shared" si="89"/>
        <v>0</v>
      </c>
      <c r="BA17" s="192">
        <f t="shared" ref="BA17:BP17" si="90">IF(BA$6=$L17,IF(OR($L17="Deposit Allocated",$E17="Deposit Detail"),$K17,SUM($F17:$G17)),0)</f>
        <v>0</v>
      </c>
      <c r="BB17" s="192">
        <f t="shared" si="90"/>
        <v>0</v>
      </c>
      <c r="BC17" s="192">
        <f t="shared" ref="BC17:BL17" si="91">IF(BC$6=$L17,IF(OR($L17="Deposit Allocated",$E17="Deposit Detail"),$K17,SUM($F17:$G17)),0)</f>
        <v>0</v>
      </c>
      <c r="BD17" s="192">
        <f t="shared" si="91"/>
        <v>0</v>
      </c>
      <c r="BE17" s="192">
        <f t="shared" si="91"/>
        <v>0</v>
      </c>
      <c r="BF17" s="192">
        <f t="shared" si="91"/>
        <v>0</v>
      </c>
      <c r="BG17" s="192">
        <f t="shared" si="91"/>
        <v>0</v>
      </c>
      <c r="BH17" s="192">
        <f t="shared" si="91"/>
        <v>0</v>
      </c>
      <c r="BI17" s="192">
        <f t="shared" si="91"/>
        <v>0</v>
      </c>
      <c r="BJ17" s="192">
        <f t="shared" si="91"/>
        <v>0</v>
      </c>
      <c r="BK17" s="192">
        <f t="shared" si="91"/>
        <v>0</v>
      </c>
      <c r="BL17" s="192">
        <f t="shared" si="91"/>
        <v>0</v>
      </c>
      <c r="BM17" s="192">
        <f t="shared" si="79"/>
        <v>0</v>
      </c>
      <c r="BN17" s="192">
        <f t="shared" si="90"/>
        <v>0</v>
      </c>
      <c r="BO17" s="192">
        <f t="shared" si="90"/>
        <v>0</v>
      </c>
      <c r="BP17" s="192">
        <f t="shared" si="90"/>
        <v>0</v>
      </c>
      <c r="BQ17" s="192">
        <f t="shared" ref="BQ17:CE17" si="92">IF(BQ$6=$L17,IF(OR($L17="Deposit Allocated",$E17="Deposit Detail"),$K17,SUM($F17:$G17)),0)</f>
        <v>0</v>
      </c>
      <c r="BR17" s="192">
        <f t="shared" si="92"/>
        <v>0</v>
      </c>
      <c r="BS17" s="192">
        <f t="shared" si="92"/>
        <v>0</v>
      </c>
      <c r="BT17" s="192">
        <f t="shared" ref="BT17:CC17" si="93">IF(BT$6=$L17,IF(OR($L17="Deposit Allocated",$E17="Deposit Detail"),$K17,SUM($F17:$G17)),0)</f>
        <v>0</v>
      </c>
      <c r="BU17" s="192">
        <f t="shared" si="93"/>
        <v>0</v>
      </c>
      <c r="BV17" s="192">
        <f t="shared" si="93"/>
        <v>0</v>
      </c>
      <c r="BW17" s="192">
        <f t="shared" si="93"/>
        <v>0</v>
      </c>
      <c r="BX17" s="192">
        <f t="shared" si="93"/>
        <v>0</v>
      </c>
      <c r="BY17" s="192">
        <f t="shared" si="93"/>
        <v>0</v>
      </c>
      <c r="BZ17" s="192">
        <f t="shared" si="93"/>
        <v>0</v>
      </c>
      <c r="CA17" s="192">
        <f t="shared" si="93"/>
        <v>0</v>
      </c>
      <c r="CB17" s="192">
        <f t="shared" si="93"/>
        <v>0</v>
      </c>
      <c r="CC17" s="192">
        <f t="shared" si="93"/>
        <v>0</v>
      </c>
      <c r="CD17" s="192">
        <f t="shared" si="92"/>
        <v>0</v>
      </c>
      <c r="CE17" s="192">
        <f t="shared" si="92"/>
        <v>0</v>
      </c>
      <c r="CF17" s="192">
        <f t="shared" ref="CF17:CO17" si="94">IF(CF$6=$L17,IF(OR($L17="Deposit Allocated",$E17="Deposit Detail"),$K17,SUM($F17:$G17)),0)</f>
        <v>0</v>
      </c>
      <c r="CG17" s="192">
        <f t="shared" si="94"/>
        <v>0</v>
      </c>
      <c r="CH17" s="192">
        <f t="shared" si="94"/>
        <v>0</v>
      </c>
      <c r="CI17" s="192">
        <f t="shared" si="94"/>
        <v>0</v>
      </c>
      <c r="CJ17" s="192">
        <f t="shared" si="94"/>
        <v>0</v>
      </c>
      <c r="CK17" s="192">
        <f t="shared" si="94"/>
        <v>0</v>
      </c>
      <c r="CL17" s="192">
        <f t="shared" si="94"/>
        <v>0</v>
      </c>
      <c r="CM17" s="192">
        <f t="shared" si="94"/>
        <v>0</v>
      </c>
      <c r="CN17" s="192">
        <f t="shared" si="94"/>
        <v>0</v>
      </c>
      <c r="CO17" s="192">
        <f t="shared" si="94"/>
        <v>0</v>
      </c>
      <c r="CP17" s="192">
        <f t="shared" ref="CP17:CY17" si="95">IF(CP$6=$L17,IF(OR($L17="Deposit Allocated",$E17="Deposit Detail"),$K17,SUM($F17:$G17)),0)</f>
        <v>0</v>
      </c>
      <c r="CQ17" s="192">
        <f t="shared" si="95"/>
        <v>0</v>
      </c>
      <c r="CR17" s="192">
        <f t="shared" si="95"/>
        <v>0</v>
      </c>
      <c r="CS17" s="192">
        <f t="shared" si="95"/>
        <v>0</v>
      </c>
      <c r="CT17" s="192">
        <f t="shared" si="95"/>
        <v>0</v>
      </c>
      <c r="CU17" s="192">
        <f t="shared" si="95"/>
        <v>0</v>
      </c>
      <c r="CV17" s="192">
        <f t="shared" si="95"/>
        <v>0</v>
      </c>
      <c r="CW17" s="192">
        <f t="shared" si="95"/>
        <v>0</v>
      </c>
      <c r="CX17" s="192">
        <f t="shared" si="95"/>
        <v>0</v>
      </c>
      <c r="CY17" s="192">
        <f t="shared" si="95"/>
        <v>0</v>
      </c>
      <c r="CZ17" s="192">
        <f t="shared" ref="CZ17:DN17" si="96">IF(CZ$6=$L17,IF(OR($L17="Deposit Allocated",$E17="Deposit Detail"),$K17,SUM($F17:$G17)),0)</f>
        <v>0</v>
      </c>
      <c r="DA17" s="192">
        <f t="shared" si="96"/>
        <v>0</v>
      </c>
      <c r="DB17" s="192">
        <f t="shared" si="96"/>
        <v>0</v>
      </c>
      <c r="DC17" s="192">
        <f t="shared" si="96"/>
        <v>0</v>
      </c>
      <c r="DD17" s="192">
        <f t="shared" si="96"/>
        <v>0</v>
      </c>
      <c r="DE17" s="192">
        <f t="shared" si="96"/>
        <v>0</v>
      </c>
      <c r="DF17" s="192">
        <f t="shared" si="96"/>
        <v>0</v>
      </c>
      <c r="DG17" s="192">
        <f t="shared" si="96"/>
        <v>0</v>
      </c>
      <c r="DH17" s="192">
        <f t="shared" si="96"/>
        <v>0</v>
      </c>
      <c r="DI17" s="192">
        <f t="shared" si="96"/>
        <v>0</v>
      </c>
      <c r="DJ17" s="192">
        <f t="shared" si="96"/>
        <v>0</v>
      </c>
      <c r="DK17" s="192">
        <f t="shared" si="96"/>
        <v>0</v>
      </c>
      <c r="DL17" s="192">
        <f t="shared" si="96"/>
        <v>0</v>
      </c>
      <c r="DM17" s="192">
        <f t="shared" si="96"/>
        <v>0</v>
      </c>
      <c r="DN17" s="192">
        <f t="shared" si="96"/>
        <v>0</v>
      </c>
      <c r="DO17" s="192">
        <f t="shared" ref="DO17:DT17" si="97">IF(DO$6=$L17,IF(OR($L17="Deposit Allocated",$E17="Deposit Detail"),$K17,SUM($F17:$G17)),0)</f>
        <v>0</v>
      </c>
      <c r="DP17" s="192">
        <f t="shared" si="97"/>
        <v>0</v>
      </c>
      <c r="DQ17" s="192">
        <f t="shared" si="97"/>
        <v>0</v>
      </c>
      <c r="DR17" s="192">
        <f t="shared" si="97"/>
        <v>0</v>
      </c>
      <c r="DS17" s="192">
        <f t="shared" si="97"/>
        <v>0</v>
      </c>
      <c r="DT17" s="192">
        <f t="shared" si="97"/>
        <v>0</v>
      </c>
    </row>
    <row r="18" spans="1:124" ht="12.75" customHeight="1" x14ac:dyDescent="0.25">
      <c r="A18" s="65"/>
      <c r="B18" s="198">
        <f t="shared" si="43"/>
        <v>12</v>
      </c>
      <c r="C18" s="66">
        <v>43714</v>
      </c>
      <c r="D18" s="67"/>
      <c r="E18" s="68" t="s">
        <v>249</v>
      </c>
      <c r="F18" s="71">
        <v>85938.78</v>
      </c>
      <c r="G18" s="109"/>
      <c r="H18" s="199">
        <f t="shared" si="41"/>
        <v>98257.89</v>
      </c>
      <c r="I18" s="69" t="s">
        <v>250</v>
      </c>
      <c r="J18" s="69" t="s">
        <v>251</v>
      </c>
      <c r="K18" s="70">
        <v>6069.65</v>
      </c>
      <c r="L18" s="204" t="s">
        <v>8</v>
      </c>
      <c r="M18" s="201" t="str">
        <f>IF(ISNA(MATCH($L18,'Linked Budget'!$B$6:$B$129,0)),"UNBUDGETED","")</f>
        <v/>
      </c>
      <c r="N18" s="202" t="str">
        <f t="shared" si="73"/>
        <v/>
      </c>
      <c r="O18" s="107">
        <f t="shared" si="57"/>
        <v>6069.65</v>
      </c>
      <c r="P18" s="107">
        <f t="shared" ref="P18:BZ22" si="98">IF(P$6=$L18,IF(OR($L18="Deposit Allocated",$E18="Deposit Detail"),$K18,SUM($F18:$G18)),0)</f>
        <v>0</v>
      </c>
      <c r="Q18" s="107">
        <f t="shared" si="98"/>
        <v>0</v>
      </c>
      <c r="R18" s="107">
        <f t="shared" si="98"/>
        <v>0</v>
      </c>
      <c r="S18" s="107">
        <f t="shared" si="98"/>
        <v>0</v>
      </c>
      <c r="T18" s="107">
        <f t="shared" si="98"/>
        <v>0</v>
      </c>
      <c r="U18" s="107">
        <f t="shared" si="98"/>
        <v>0</v>
      </c>
      <c r="V18" s="107">
        <f t="shared" si="98"/>
        <v>6069.65</v>
      </c>
      <c r="W18" s="107">
        <f t="shared" si="98"/>
        <v>0</v>
      </c>
      <c r="X18" s="107">
        <f t="shared" si="98"/>
        <v>0</v>
      </c>
      <c r="Y18" s="107">
        <f t="shared" si="98"/>
        <v>0</v>
      </c>
      <c r="Z18" s="107">
        <f t="shared" si="98"/>
        <v>0</v>
      </c>
      <c r="AA18" s="107">
        <f t="shared" si="98"/>
        <v>0</v>
      </c>
      <c r="AB18" s="107">
        <f t="shared" si="98"/>
        <v>0</v>
      </c>
      <c r="AC18" s="107">
        <f t="shared" si="98"/>
        <v>0</v>
      </c>
      <c r="AD18" s="107">
        <f t="shared" si="98"/>
        <v>0</v>
      </c>
      <c r="AE18" s="107">
        <f t="shared" si="98"/>
        <v>0</v>
      </c>
      <c r="AF18" s="107">
        <f t="shared" si="98"/>
        <v>0</v>
      </c>
      <c r="AG18" s="107">
        <f t="shared" si="98"/>
        <v>0</v>
      </c>
      <c r="AH18" s="107">
        <f t="shared" si="98"/>
        <v>0</v>
      </c>
      <c r="AI18" s="107">
        <f t="shared" si="98"/>
        <v>0</v>
      </c>
      <c r="AJ18" s="107">
        <f t="shared" si="98"/>
        <v>0</v>
      </c>
      <c r="AK18" s="107">
        <f t="shared" si="98"/>
        <v>0</v>
      </c>
      <c r="AL18" s="107">
        <f t="shared" si="98"/>
        <v>0</v>
      </c>
      <c r="AM18" s="107">
        <f t="shared" si="98"/>
        <v>0</v>
      </c>
      <c r="AN18" s="107">
        <f t="shared" si="98"/>
        <v>0</v>
      </c>
      <c r="AO18" s="107">
        <f t="shared" si="98"/>
        <v>0</v>
      </c>
      <c r="AP18" s="107">
        <f t="shared" si="98"/>
        <v>0</v>
      </c>
      <c r="AQ18" s="107">
        <f t="shared" si="98"/>
        <v>0</v>
      </c>
      <c r="AR18" s="107">
        <f t="shared" si="98"/>
        <v>0</v>
      </c>
      <c r="AS18" s="107">
        <f t="shared" si="98"/>
        <v>0</v>
      </c>
      <c r="AT18" s="107">
        <f t="shared" si="98"/>
        <v>0</v>
      </c>
      <c r="AU18" s="107">
        <f t="shared" si="98"/>
        <v>0</v>
      </c>
      <c r="AV18" s="107">
        <f t="shared" si="98"/>
        <v>0</v>
      </c>
      <c r="AW18" s="107">
        <f t="shared" si="98"/>
        <v>0</v>
      </c>
      <c r="AX18" s="107">
        <f t="shared" si="98"/>
        <v>0</v>
      </c>
      <c r="AY18" s="107">
        <f t="shared" si="98"/>
        <v>0</v>
      </c>
      <c r="AZ18" s="107">
        <f t="shared" si="98"/>
        <v>0</v>
      </c>
      <c r="BA18" s="107">
        <f t="shared" si="98"/>
        <v>0</v>
      </c>
      <c r="BB18" s="107">
        <f t="shared" si="98"/>
        <v>0</v>
      </c>
      <c r="BC18" s="107">
        <f t="shared" si="98"/>
        <v>0</v>
      </c>
      <c r="BD18" s="107">
        <f t="shared" si="98"/>
        <v>0</v>
      </c>
      <c r="BE18" s="107">
        <f t="shared" si="98"/>
        <v>0</v>
      </c>
      <c r="BF18" s="107">
        <f t="shared" si="98"/>
        <v>0</v>
      </c>
      <c r="BG18" s="107">
        <f t="shared" si="98"/>
        <v>0</v>
      </c>
      <c r="BH18" s="107">
        <f t="shared" si="98"/>
        <v>0</v>
      </c>
      <c r="BI18" s="107">
        <f t="shared" si="98"/>
        <v>0</v>
      </c>
      <c r="BJ18" s="107">
        <f t="shared" si="98"/>
        <v>0</v>
      </c>
      <c r="BK18" s="107">
        <f t="shared" si="98"/>
        <v>0</v>
      </c>
      <c r="BL18" s="107">
        <f t="shared" si="98"/>
        <v>0</v>
      </c>
      <c r="BM18" s="107">
        <f t="shared" si="79"/>
        <v>0</v>
      </c>
      <c r="BN18" s="107">
        <f t="shared" si="98"/>
        <v>0</v>
      </c>
      <c r="BO18" s="107">
        <f t="shared" si="98"/>
        <v>0</v>
      </c>
      <c r="BP18" s="107">
        <f t="shared" si="98"/>
        <v>0</v>
      </c>
      <c r="BQ18" s="107">
        <f t="shared" si="98"/>
        <v>0</v>
      </c>
      <c r="BR18" s="107">
        <f t="shared" si="98"/>
        <v>0</v>
      </c>
      <c r="BS18" s="107">
        <f t="shared" si="98"/>
        <v>0</v>
      </c>
      <c r="BT18" s="107">
        <f t="shared" si="98"/>
        <v>0</v>
      </c>
      <c r="BU18" s="107">
        <f t="shared" si="98"/>
        <v>0</v>
      </c>
      <c r="BV18" s="107">
        <f t="shared" si="98"/>
        <v>0</v>
      </c>
      <c r="BW18" s="107">
        <f t="shared" si="98"/>
        <v>0</v>
      </c>
      <c r="BX18" s="107">
        <f t="shared" si="98"/>
        <v>0</v>
      </c>
      <c r="BY18" s="107">
        <f t="shared" si="98"/>
        <v>0</v>
      </c>
      <c r="BZ18" s="107">
        <f t="shared" si="98"/>
        <v>0</v>
      </c>
      <c r="CA18" s="107">
        <f t="shared" ref="CA18:DT23" si="99">IF(CA$6=$L18,IF(OR($L18="Deposit Allocated",$E18="Deposit Detail"),$K18,SUM($F18:$G18)),0)</f>
        <v>0</v>
      </c>
      <c r="CB18" s="107">
        <f t="shared" si="99"/>
        <v>0</v>
      </c>
      <c r="CC18" s="107">
        <f t="shared" si="99"/>
        <v>0</v>
      </c>
      <c r="CD18" s="107">
        <f t="shared" si="99"/>
        <v>0</v>
      </c>
      <c r="CE18" s="107">
        <f t="shared" si="99"/>
        <v>0</v>
      </c>
      <c r="CF18" s="107">
        <f t="shared" si="99"/>
        <v>0</v>
      </c>
      <c r="CG18" s="107">
        <f t="shared" si="99"/>
        <v>0</v>
      </c>
      <c r="CH18" s="107">
        <f t="shared" si="99"/>
        <v>0</v>
      </c>
      <c r="CI18" s="107">
        <f t="shared" si="99"/>
        <v>0</v>
      </c>
      <c r="CJ18" s="107">
        <f t="shared" si="99"/>
        <v>0</v>
      </c>
      <c r="CK18" s="107">
        <f t="shared" si="99"/>
        <v>0</v>
      </c>
      <c r="CL18" s="107">
        <f t="shared" si="99"/>
        <v>0</v>
      </c>
      <c r="CM18" s="107">
        <f t="shared" si="99"/>
        <v>0</v>
      </c>
      <c r="CN18" s="107">
        <f t="shared" si="99"/>
        <v>0</v>
      </c>
      <c r="CO18" s="107">
        <f t="shared" si="99"/>
        <v>0</v>
      </c>
      <c r="CP18" s="107">
        <f t="shared" si="99"/>
        <v>0</v>
      </c>
      <c r="CQ18" s="107">
        <f t="shared" si="99"/>
        <v>0</v>
      </c>
      <c r="CR18" s="107">
        <f t="shared" si="99"/>
        <v>0</v>
      </c>
      <c r="CS18" s="107">
        <f t="shared" si="99"/>
        <v>0</v>
      </c>
      <c r="CT18" s="107">
        <f t="shared" si="99"/>
        <v>0</v>
      </c>
      <c r="CU18" s="107">
        <f t="shared" si="99"/>
        <v>0</v>
      </c>
      <c r="CV18" s="107">
        <f t="shared" si="99"/>
        <v>0</v>
      </c>
      <c r="CW18" s="107">
        <f t="shared" si="99"/>
        <v>0</v>
      </c>
      <c r="CX18" s="107">
        <f t="shared" si="99"/>
        <v>0</v>
      </c>
      <c r="CY18" s="107">
        <f t="shared" si="99"/>
        <v>0</v>
      </c>
      <c r="CZ18" s="107">
        <f t="shared" si="99"/>
        <v>0</v>
      </c>
      <c r="DA18" s="107">
        <f t="shared" si="99"/>
        <v>0</v>
      </c>
      <c r="DB18" s="107">
        <f t="shared" si="99"/>
        <v>0</v>
      </c>
      <c r="DC18" s="107">
        <f t="shared" si="99"/>
        <v>0</v>
      </c>
      <c r="DD18" s="107">
        <f t="shared" si="99"/>
        <v>0</v>
      </c>
      <c r="DE18" s="107">
        <f t="shared" si="99"/>
        <v>0</v>
      </c>
      <c r="DF18" s="107">
        <f t="shared" si="99"/>
        <v>0</v>
      </c>
      <c r="DG18" s="107">
        <f t="shared" si="99"/>
        <v>0</v>
      </c>
      <c r="DH18" s="107">
        <f t="shared" si="99"/>
        <v>0</v>
      </c>
      <c r="DI18" s="107">
        <f t="shared" si="99"/>
        <v>0</v>
      </c>
      <c r="DJ18" s="107">
        <f t="shared" si="99"/>
        <v>0</v>
      </c>
      <c r="DK18" s="107">
        <f t="shared" si="99"/>
        <v>0</v>
      </c>
      <c r="DL18" s="107">
        <f t="shared" si="99"/>
        <v>0</v>
      </c>
      <c r="DM18" s="107">
        <f t="shared" si="99"/>
        <v>0</v>
      </c>
      <c r="DN18" s="107">
        <f t="shared" si="99"/>
        <v>0</v>
      </c>
      <c r="DO18" s="107">
        <f t="shared" si="99"/>
        <v>0</v>
      </c>
      <c r="DP18" s="107">
        <f t="shared" si="99"/>
        <v>0</v>
      </c>
      <c r="DQ18" s="107">
        <f t="shared" si="99"/>
        <v>0</v>
      </c>
      <c r="DR18" s="107">
        <f t="shared" si="99"/>
        <v>0</v>
      </c>
      <c r="DS18" s="107">
        <f t="shared" si="99"/>
        <v>0</v>
      </c>
      <c r="DT18" s="107">
        <f t="shared" si="99"/>
        <v>0</v>
      </c>
    </row>
    <row r="19" spans="1:124" ht="12.75" customHeight="1" x14ac:dyDescent="0.25">
      <c r="A19" s="65"/>
      <c r="B19" s="198">
        <f t="shared" si="43"/>
        <v>13</v>
      </c>
      <c r="C19" s="66">
        <v>43714</v>
      </c>
      <c r="D19" s="67"/>
      <c r="E19" s="68" t="s">
        <v>249</v>
      </c>
      <c r="F19" s="71"/>
      <c r="G19" s="109"/>
      <c r="H19" s="199">
        <f t="shared" ref="H19" si="100">H18+F19+G19</f>
        <v>98257.89</v>
      </c>
      <c r="I19" s="69" t="s">
        <v>250</v>
      </c>
      <c r="J19" s="69" t="s">
        <v>252</v>
      </c>
      <c r="K19" s="70">
        <v>8311.57</v>
      </c>
      <c r="L19" s="204" t="s">
        <v>6</v>
      </c>
      <c r="M19" s="201" t="str">
        <f>IF(ISNA(MATCH($L19,'Linked Budget'!$B$6:$B$129,0)),"UNBUDGETED","")</f>
        <v/>
      </c>
      <c r="N19" s="202" t="str">
        <f t="shared" ref="N19" si="101">IF(AND(O19&lt;0,O19&lt;&gt;G19),"MISMATCH",IF(AND(O19&gt;0,O19&lt;&gt;F19,E19&lt;&gt;"Deposit Detail"),"MISMATCH",IF(AND(O19&gt;0,O19&lt;&gt;K19,E19="Deposit Detail"),"MISMATCH","")))</f>
        <v/>
      </c>
      <c r="O19" s="107">
        <f t="shared" si="57"/>
        <v>8311.57</v>
      </c>
      <c r="P19" s="107">
        <f t="shared" si="98"/>
        <v>0</v>
      </c>
      <c r="Q19" s="107">
        <f t="shared" si="98"/>
        <v>0</v>
      </c>
      <c r="R19" s="107">
        <f t="shared" si="98"/>
        <v>0</v>
      </c>
      <c r="S19" s="107">
        <f t="shared" si="98"/>
        <v>8311.57</v>
      </c>
      <c r="T19" s="107">
        <f t="shared" si="98"/>
        <v>0</v>
      </c>
      <c r="U19" s="107">
        <f t="shared" si="98"/>
        <v>0</v>
      </c>
      <c r="V19" s="107">
        <f t="shared" si="98"/>
        <v>0</v>
      </c>
      <c r="W19" s="107">
        <f t="shared" si="98"/>
        <v>0</v>
      </c>
      <c r="X19" s="107">
        <f t="shared" si="98"/>
        <v>0</v>
      </c>
      <c r="Y19" s="107">
        <f t="shared" si="98"/>
        <v>0</v>
      </c>
      <c r="Z19" s="107">
        <f t="shared" si="98"/>
        <v>0</v>
      </c>
      <c r="AA19" s="107">
        <f t="shared" si="98"/>
        <v>0</v>
      </c>
      <c r="AB19" s="107">
        <f t="shared" si="98"/>
        <v>0</v>
      </c>
      <c r="AC19" s="107">
        <f t="shared" si="98"/>
        <v>0</v>
      </c>
      <c r="AD19" s="107">
        <f t="shared" si="98"/>
        <v>0</v>
      </c>
      <c r="AE19" s="107">
        <f t="shared" si="98"/>
        <v>0</v>
      </c>
      <c r="AF19" s="107">
        <f t="shared" si="98"/>
        <v>0</v>
      </c>
      <c r="AG19" s="107">
        <f t="shared" si="98"/>
        <v>0</v>
      </c>
      <c r="AH19" s="107">
        <f t="shared" si="98"/>
        <v>0</v>
      </c>
      <c r="AI19" s="107">
        <f t="shared" si="98"/>
        <v>0</v>
      </c>
      <c r="AJ19" s="107">
        <f t="shared" si="98"/>
        <v>0</v>
      </c>
      <c r="AK19" s="107">
        <f t="shared" si="98"/>
        <v>0</v>
      </c>
      <c r="AL19" s="107">
        <f t="shared" si="98"/>
        <v>0</v>
      </c>
      <c r="AM19" s="107">
        <f t="shared" si="98"/>
        <v>0</v>
      </c>
      <c r="AN19" s="107">
        <f t="shared" si="98"/>
        <v>0</v>
      </c>
      <c r="AO19" s="107">
        <f t="shared" si="98"/>
        <v>0</v>
      </c>
      <c r="AP19" s="107">
        <f t="shared" si="98"/>
        <v>0</v>
      </c>
      <c r="AQ19" s="107">
        <f t="shared" si="98"/>
        <v>0</v>
      </c>
      <c r="AR19" s="107">
        <f t="shared" si="98"/>
        <v>0</v>
      </c>
      <c r="AS19" s="107">
        <f t="shared" si="98"/>
        <v>0</v>
      </c>
      <c r="AT19" s="107">
        <f t="shared" si="98"/>
        <v>0</v>
      </c>
      <c r="AU19" s="107">
        <f t="shared" si="98"/>
        <v>0</v>
      </c>
      <c r="AV19" s="107">
        <f t="shared" si="98"/>
        <v>0</v>
      </c>
      <c r="AW19" s="107">
        <f t="shared" si="98"/>
        <v>0</v>
      </c>
      <c r="AX19" s="107">
        <f t="shared" si="98"/>
        <v>0</v>
      </c>
      <c r="AY19" s="107">
        <f t="shared" si="98"/>
        <v>0</v>
      </c>
      <c r="AZ19" s="107">
        <f t="shared" si="98"/>
        <v>0</v>
      </c>
      <c r="BA19" s="107">
        <f t="shared" si="98"/>
        <v>0</v>
      </c>
      <c r="BB19" s="107">
        <f t="shared" si="98"/>
        <v>0</v>
      </c>
      <c r="BC19" s="107">
        <f t="shared" si="98"/>
        <v>0</v>
      </c>
      <c r="BD19" s="107">
        <f t="shared" si="98"/>
        <v>0</v>
      </c>
      <c r="BE19" s="107">
        <f t="shared" si="98"/>
        <v>0</v>
      </c>
      <c r="BF19" s="107">
        <f t="shared" si="98"/>
        <v>0</v>
      </c>
      <c r="BG19" s="107">
        <f t="shared" si="98"/>
        <v>0</v>
      </c>
      <c r="BH19" s="107">
        <f t="shared" si="98"/>
        <v>0</v>
      </c>
      <c r="BI19" s="107">
        <f t="shared" si="98"/>
        <v>0</v>
      </c>
      <c r="BJ19" s="107">
        <f t="shared" si="98"/>
        <v>0</v>
      </c>
      <c r="BK19" s="107">
        <f t="shared" si="98"/>
        <v>0</v>
      </c>
      <c r="BL19" s="107">
        <f t="shared" si="98"/>
        <v>0</v>
      </c>
      <c r="BM19" s="107">
        <f t="shared" si="79"/>
        <v>0</v>
      </c>
      <c r="BN19" s="107">
        <f t="shared" si="98"/>
        <v>0</v>
      </c>
      <c r="BO19" s="107">
        <f t="shared" si="98"/>
        <v>0</v>
      </c>
      <c r="BP19" s="107">
        <f t="shared" si="98"/>
        <v>0</v>
      </c>
      <c r="BQ19" s="107">
        <f t="shared" si="98"/>
        <v>0</v>
      </c>
      <c r="BR19" s="107">
        <f t="shared" si="98"/>
        <v>0</v>
      </c>
      <c r="BS19" s="107">
        <f t="shared" si="98"/>
        <v>0</v>
      </c>
      <c r="BT19" s="107">
        <f t="shared" si="98"/>
        <v>0</v>
      </c>
      <c r="BU19" s="107">
        <f t="shared" si="98"/>
        <v>0</v>
      </c>
      <c r="BV19" s="107">
        <f t="shared" si="98"/>
        <v>0</v>
      </c>
      <c r="BW19" s="107">
        <f t="shared" si="98"/>
        <v>0</v>
      </c>
      <c r="BX19" s="107">
        <f t="shared" si="98"/>
        <v>0</v>
      </c>
      <c r="BY19" s="107">
        <f t="shared" si="98"/>
        <v>0</v>
      </c>
      <c r="BZ19" s="107">
        <f t="shared" si="98"/>
        <v>0</v>
      </c>
      <c r="CA19" s="107">
        <f t="shared" si="99"/>
        <v>0</v>
      </c>
      <c r="CB19" s="107">
        <f t="shared" si="99"/>
        <v>0</v>
      </c>
      <c r="CC19" s="107">
        <f t="shared" si="99"/>
        <v>0</v>
      </c>
      <c r="CD19" s="107">
        <f t="shared" si="99"/>
        <v>0</v>
      </c>
      <c r="CE19" s="107">
        <f t="shared" si="99"/>
        <v>0</v>
      </c>
      <c r="CF19" s="107">
        <f t="shared" si="99"/>
        <v>0</v>
      </c>
      <c r="CG19" s="107">
        <f t="shared" si="99"/>
        <v>0</v>
      </c>
      <c r="CH19" s="107">
        <f t="shared" si="99"/>
        <v>0</v>
      </c>
      <c r="CI19" s="107">
        <f t="shared" si="99"/>
        <v>0</v>
      </c>
      <c r="CJ19" s="107">
        <f t="shared" si="99"/>
        <v>0</v>
      </c>
      <c r="CK19" s="107">
        <f t="shared" si="99"/>
        <v>0</v>
      </c>
      <c r="CL19" s="107">
        <f t="shared" si="99"/>
        <v>0</v>
      </c>
      <c r="CM19" s="107">
        <f t="shared" si="99"/>
        <v>0</v>
      </c>
      <c r="CN19" s="107">
        <f t="shared" si="99"/>
        <v>0</v>
      </c>
      <c r="CO19" s="107">
        <f t="shared" si="99"/>
        <v>0</v>
      </c>
      <c r="CP19" s="107">
        <f t="shared" si="99"/>
        <v>0</v>
      </c>
      <c r="CQ19" s="107">
        <f t="shared" si="99"/>
        <v>0</v>
      </c>
      <c r="CR19" s="107">
        <f t="shared" si="99"/>
        <v>0</v>
      </c>
      <c r="CS19" s="107">
        <f t="shared" si="99"/>
        <v>0</v>
      </c>
      <c r="CT19" s="107">
        <f t="shared" si="99"/>
        <v>0</v>
      </c>
      <c r="CU19" s="107">
        <f t="shared" si="99"/>
        <v>0</v>
      </c>
      <c r="CV19" s="107">
        <f t="shared" si="99"/>
        <v>0</v>
      </c>
      <c r="CW19" s="107">
        <f t="shared" si="99"/>
        <v>0</v>
      </c>
      <c r="CX19" s="107">
        <f t="shared" si="99"/>
        <v>0</v>
      </c>
      <c r="CY19" s="107">
        <f t="shared" si="99"/>
        <v>0</v>
      </c>
      <c r="CZ19" s="107">
        <f t="shared" si="99"/>
        <v>0</v>
      </c>
      <c r="DA19" s="107">
        <f t="shared" si="99"/>
        <v>0</v>
      </c>
      <c r="DB19" s="107">
        <f t="shared" si="99"/>
        <v>0</v>
      </c>
      <c r="DC19" s="107">
        <f t="shared" si="99"/>
        <v>0</v>
      </c>
      <c r="DD19" s="107">
        <f t="shared" si="99"/>
        <v>0</v>
      </c>
      <c r="DE19" s="107">
        <f t="shared" si="99"/>
        <v>0</v>
      </c>
      <c r="DF19" s="107">
        <f t="shared" si="99"/>
        <v>0</v>
      </c>
      <c r="DG19" s="107">
        <f t="shared" si="99"/>
        <v>0</v>
      </c>
      <c r="DH19" s="107">
        <f t="shared" si="99"/>
        <v>0</v>
      </c>
      <c r="DI19" s="107">
        <f t="shared" si="99"/>
        <v>0</v>
      </c>
      <c r="DJ19" s="107">
        <f t="shared" si="99"/>
        <v>0</v>
      </c>
      <c r="DK19" s="107">
        <f t="shared" si="99"/>
        <v>0</v>
      </c>
      <c r="DL19" s="107">
        <f t="shared" si="99"/>
        <v>0</v>
      </c>
      <c r="DM19" s="107">
        <f t="shared" si="99"/>
        <v>0</v>
      </c>
      <c r="DN19" s="107">
        <f t="shared" si="99"/>
        <v>0</v>
      </c>
      <c r="DO19" s="107">
        <f t="shared" si="99"/>
        <v>0</v>
      </c>
      <c r="DP19" s="107">
        <f t="shared" si="99"/>
        <v>0</v>
      </c>
      <c r="DQ19" s="107">
        <f t="shared" si="99"/>
        <v>0</v>
      </c>
      <c r="DR19" s="107">
        <f t="shared" si="99"/>
        <v>0</v>
      </c>
      <c r="DS19" s="107">
        <f t="shared" si="99"/>
        <v>0</v>
      </c>
      <c r="DT19" s="107">
        <f t="shared" si="99"/>
        <v>0</v>
      </c>
    </row>
    <row r="20" spans="1:124" ht="12.75" customHeight="1" x14ac:dyDescent="0.25">
      <c r="A20" s="65"/>
      <c r="B20" s="198">
        <f t="shared" si="43"/>
        <v>14</v>
      </c>
      <c r="C20" s="66">
        <v>43714</v>
      </c>
      <c r="D20" s="67"/>
      <c r="E20" s="68" t="s">
        <v>249</v>
      </c>
      <c r="F20" s="71"/>
      <c r="G20" s="109"/>
      <c r="H20" s="199">
        <f t="shared" ref="H20" si="102">H19+F20+G20</f>
        <v>98257.89</v>
      </c>
      <c r="I20" s="69" t="s">
        <v>250</v>
      </c>
      <c r="J20" s="69" t="s">
        <v>253</v>
      </c>
      <c r="K20" s="70">
        <v>2623.88</v>
      </c>
      <c r="L20" s="204" t="s">
        <v>9</v>
      </c>
      <c r="M20" s="201" t="str">
        <f>IF(ISNA(MATCH($L20,'Linked Budget'!$B$6:$B$129,0)),"UNBUDGETED","")</f>
        <v/>
      </c>
      <c r="N20" s="202" t="str">
        <f t="shared" ref="N20" si="103">IF(AND(O20&lt;0,O20&lt;&gt;G20),"MISMATCH",IF(AND(O20&gt;0,O20&lt;&gt;F20,E20&lt;&gt;"Deposit Detail"),"MISMATCH",IF(AND(O20&gt;0,O20&lt;&gt;K20,E20="Deposit Detail"),"MISMATCH","")))</f>
        <v/>
      </c>
      <c r="O20" s="107">
        <f t="shared" si="57"/>
        <v>2623.88</v>
      </c>
      <c r="P20" s="107">
        <f t="shared" si="98"/>
        <v>0</v>
      </c>
      <c r="Q20" s="107">
        <f t="shared" si="98"/>
        <v>0</v>
      </c>
      <c r="R20" s="107">
        <f t="shared" si="98"/>
        <v>0</v>
      </c>
      <c r="S20" s="107">
        <f t="shared" si="98"/>
        <v>0</v>
      </c>
      <c r="T20" s="107">
        <f t="shared" si="98"/>
        <v>0</v>
      </c>
      <c r="U20" s="107">
        <f t="shared" si="98"/>
        <v>0</v>
      </c>
      <c r="V20" s="107">
        <f t="shared" si="98"/>
        <v>0</v>
      </c>
      <c r="W20" s="107">
        <f t="shared" si="98"/>
        <v>2623.88</v>
      </c>
      <c r="X20" s="107">
        <f t="shared" si="98"/>
        <v>0</v>
      </c>
      <c r="Y20" s="107">
        <f t="shared" si="98"/>
        <v>0</v>
      </c>
      <c r="Z20" s="107">
        <f t="shared" si="98"/>
        <v>0</v>
      </c>
      <c r="AA20" s="107">
        <f t="shared" si="98"/>
        <v>0</v>
      </c>
      <c r="AB20" s="107">
        <f t="shared" si="98"/>
        <v>0</v>
      </c>
      <c r="AC20" s="107">
        <f t="shared" si="98"/>
        <v>0</v>
      </c>
      <c r="AD20" s="107">
        <f t="shared" si="98"/>
        <v>0</v>
      </c>
      <c r="AE20" s="107">
        <f t="shared" si="98"/>
        <v>0</v>
      </c>
      <c r="AF20" s="107">
        <f t="shared" si="98"/>
        <v>0</v>
      </c>
      <c r="AG20" s="107">
        <f t="shared" si="98"/>
        <v>0</v>
      </c>
      <c r="AH20" s="107">
        <f t="shared" si="98"/>
        <v>0</v>
      </c>
      <c r="AI20" s="107">
        <f t="shared" si="98"/>
        <v>0</v>
      </c>
      <c r="AJ20" s="107">
        <f t="shared" si="98"/>
        <v>0</v>
      </c>
      <c r="AK20" s="107">
        <f t="shared" si="98"/>
        <v>0</v>
      </c>
      <c r="AL20" s="107">
        <f t="shared" si="98"/>
        <v>0</v>
      </c>
      <c r="AM20" s="107">
        <f t="shared" si="98"/>
        <v>0</v>
      </c>
      <c r="AN20" s="107">
        <f t="shared" si="98"/>
        <v>0</v>
      </c>
      <c r="AO20" s="107">
        <f t="shared" si="98"/>
        <v>0</v>
      </c>
      <c r="AP20" s="107">
        <f t="shared" si="98"/>
        <v>0</v>
      </c>
      <c r="AQ20" s="107">
        <f t="shared" si="98"/>
        <v>0</v>
      </c>
      <c r="AR20" s="107">
        <f t="shared" si="98"/>
        <v>0</v>
      </c>
      <c r="AS20" s="107">
        <f t="shared" si="98"/>
        <v>0</v>
      </c>
      <c r="AT20" s="107">
        <f t="shared" si="98"/>
        <v>0</v>
      </c>
      <c r="AU20" s="107">
        <f t="shared" si="98"/>
        <v>0</v>
      </c>
      <c r="AV20" s="107">
        <f t="shared" si="98"/>
        <v>0</v>
      </c>
      <c r="AW20" s="107">
        <f t="shared" si="98"/>
        <v>0</v>
      </c>
      <c r="AX20" s="107">
        <f t="shared" si="98"/>
        <v>0</v>
      </c>
      <c r="AY20" s="107">
        <f t="shared" si="98"/>
        <v>0</v>
      </c>
      <c r="AZ20" s="107">
        <f t="shared" si="98"/>
        <v>0</v>
      </c>
      <c r="BA20" s="107">
        <f t="shared" si="98"/>
        <v>0</v>
      </c>
      <c r="BB20" s="107">
        <f t="shared" si="98"/>
        <v>0</v>
      </c>
      <c r="BC20" s="107">
        <f t="shared" si="98"/>
        <v>0</v>
      </c>
      <c r="BD20" s="107">
        <f t="shared" si="98"/>
        <v>0</v>
      </c>
      <c r="BE20" s="107">
        <f t="shared" si="98"/>
        <v>0</v>
      </c>
      <c r="BF20" s="107">
        <f t="shared" si="98"/>
        <v>0</v>
      </c>
      <c r="BG20" s="107">
        <f t="shared" si="98"/>
        <v>0</v>
      </c>
      <c r="BH20" s="107">
        <f t="shared" si="98"/>
        <v>0</v>
      </c>
      <c r="BI20" s="107">
        <f t="shared" si="98"/>
        <v>0</v>
      </c>
      <c r="BJ20" s="107">
        <f t="shared" si="98"/>
        <v>0</v>
      </c>
      <c r="BK20" s="107">
        <f t="shared" si="98"/>
        <v>0</v>
      </c>
      <c r="BL20" s="107">
        <f t="shared" si="98"/>
        <v>0</v>
      </c>
      <c r="BM20" s="107">
        <f t="shared" si="79"/>
        <v>0</v>
      </c>
      <c r="BN20" s="107">
        <f t="shared" si="98"/>
        <v>0</v>
      </c>
      <c r="BO20" s="107">
        <f t="shared" si="98"/>
        <v>0</v>
      </c>
      <c r="BP20" s="107">
        <f t="shared" si="98"/>
        <v>0</v>
      </c>
      <c r="BQ20" s="107">
        <f t="shared" si="98"/>
        <v>0</v>
      </c>
      <c r="BR20" s="107">
        <f t="shared" si="98"/>
        <v>0</v>
      </c>
      <c r="BS20" s="107">
        <f t="shared" si="98"/>
        <v>0</v>
      </c>
      <c r="BT20" s="107">
        <f t="shared" si="98"/>
        <v>0</v>
      </c>
      <c r="BU20" s="107">
        <f t="shared" si="98"/>
        <v>0</v>
      </c>
      <c r="BV20" s="107">
        <f t="shared" si="98"/>
        <v>0</v>
      </c>
      <c r="BW20" s="107">
        <f t="shared" si="98"/>
        <v>0</v>
      </c>
      <c r="BX20" s="107">
        <f t="shared" si="98"/>
        <v>0</v>
      </c>
      <c r="BY20" s="107">
        <f t="shared" si="98"/>
        <v>0</v>
      </c>
      <c r="BZ20" s="107">
        <f t="shared" si="98"/>
        <v>0</v>
      </c>
      <c r="CA20" s="107">
        <f t="shared" si="99"/>
        <v>0</v>
      </c>
      <c r="CB20" s="107">
        <f t="shared" si="99"/>
        <v>0</v>
      </c>
      <c r="CC20" s="107">
        <f t="shared" si="99"/>
        <v>0</v>
      </c>
      <c r="CD20" s="107">
        <f t="shared" si="99"/>
        <v>0</v>
      </c>
      <c r="CE20" s="107">
        <f t="shared" si="99"/>
        <v>0</v>
      </c>
      <c r="CF20" s="107">
        <f t="shared" si="99"/>
        <v>0</v>
      </c>
      <c r="CG20" s="107">
        <f t="shared" si="99"/>
        <v>0</v>
      </c>
      <c r="CH20" s="107">
        <f t="shared" si="99"/>
        <v>0</v>
      </c>
      <c r="CI20" s="107">
        <f t="shared" si="99"/>
        <v>0</v>
      </c>
      <c r="CJ20" s="107">
        <f t="shared" si="99"/>
        <v>0</v>
      </c>
      <c r="CK20" s="107">
        <f t="shared" si="99"/>
        <v>0</v>
      </c>
      <c r="CL20" s="107">
        <f t="shared" si="99"/>
        <v>0</v>
      </c>
      <c r="CM20" s="107">
        <f t="shared" si="99"/>
        <v>0</v>
      </c>
      <c r="CN20" s="107">
        <f t="shared" si="99"/>
        <v>0</v>
      </c>
      <c r="CO20" s="107">
        <f t="shared" si="99"/>
        <v>0</v>
      </c>
      <c r="CP20" s="107">
        <f t="shared" si="99"/>
        <v>0</v>
      </c>
      <c r="CQ20" s="107">
        <f t="shared" si="99"/>
        <v>0</v>
      </c>
      <c r="CR20" s="107">
        <f t="shared" si="99"/>
        <v>0</v>
      </c>
      <c r="CS20" s="107">
        <f t="shared" si="99"/>
        <v>0</v>
      </c>
      <c r="CT20" s="107">
        <f t="shared" si="99"/>
        <v>0</v>
      </c>
      <c r="CU20" s="107">
        <f t="shared" si="99"/>
        <v>0</v>
      </c>
      <c r="CV20" s="107">
        <f t="shared" si="99"/>
        <v>0</v>
      </c>
      <c r="CW20" s="107">
        <f t="shared" si="99"/>
        <v>0</v>
      </c>
      <c r="CX20" s="107">
        <f t="shared" si="99"/>
        <v>0</v>
      </c>
      <c r="CY20" s="107">
        <f t="shared" si="99"/>
        <v>0</v>
      </c>
      <c r="CZ20" s="107">
        <f t="shared" si="99"/>
        <v>0</v>
      </c>
      <c r="DA20" s="107">
        <f t="shared" si="99"/>
        <v>0</v>
      </c>
      <c r="DB20" s="107">
        <f t="shared" si="99"/>
        <v>0</v>
      </c>
      <c r="DC20" s="107">
        <f t="shared" si="99"/>
        <v>0</v>
      </c>
      <c r="DD20" s="107">
        <f t="shared" si="99"/>
        <v>0</v>
      </c>
      <c r="DE20" s="107">
        <f t="shared" si="99"/>
        <v>0</v>
      </c>
      <c r="DF20" s="107">
        <f t="shared" si="99"/>
        <v>0</v>
      </c>
      <c r="DG20" s="107">
        <f t="shared" si="99"/>
        <v>0</v>
      </c>
      <c r="DH20" s="107">
        <f t="shared" si="99"/>
        <v>0</v>
      </c>
      <c r="DI20" s="107">
        <f t="shared" si="99"/>
        <v>0</v>
      </c>
      <c r="DJ20" s="107">
        <f t="shared" si="99"/>
        <v>0</v>
      </c>
      <c r="DK20" s="107">
        <f t="shared" si="99"/>
        <v>0</v>
      </c>
      <c r="DL20" s="107">
        <f t="shared" si="99"/>
        <v>0</v>
      </c>
      <c r="DM20" s="107">
        <f t="shared" si="99"/>
        <v>0</v>
      </c>
      <c r="DN20" s="107">
        <f t="shared" si="99"/>
        <v>0</v>
      </c>
      <c r="DO20" s="107">
        <f t="shared" si="99"/>
        <v>0</v>
      </c>
      <c r="DP20" s="107">
        <f t="shared" si="99"/>
        <v>0</v>
      </c>
      <c r="DQ20" s="107">
        <f t="shared" si="99"/>
        <v>0</v>
      </c>
      <c r="DR20" s="107">
        <f t="shared" si="99"/>
        <v>0</v>
      </c>
      <c r="DS20" s="107">
        <f t="shared" si="99"/>
        <v>0</v>
      </c>
      <c r="DT20" s="107">
        <f t="shared" si="99"/>
        <v>0</v>
      </c>
    </row>
    <row r="21" spans="1:124" ht="12.75" customHeight="1" x14ac:dyDescent="0.25">
      <c r="A21" s="65"/>
      <c r="B21" s="198">
        <f t="shared" si="43"/>
        <v>15</v>
      </c>
      <c r="C21" s="66">
        <v>43714</v>
      </c>
      <c r="D21" s="67"/>
      <c r="E21" s="68" t="s">
        <v>249</v>
      </c>
      <c r="F21" s="71"/>
      <c r="G21" s="109"/>
      <c r="H21" s="199">
        <f t="shared" ref="H21" si="104">H20+F21+G21</f>
        <v>98257.89</v>
      </c>
      <c r="I21" s="69" t="s">
        <v>250</v>
      </c>
      <c r="J21" s="69" t="s">
        <v>254</v>
      </c>
      <c r="K21" s="70">
        <v>716.73</v>
      </c>
      <c r="L21" s="204" t="s">
        <v>138</v>
      </c>
      <c r="M21" s="201" t="str">
        <f>IF(ISNA(MATCH($L21,'Linked Budget'!$B$6:$B$129,0)),"UNBUDGETED","")</f>
        <v/>
      </c>
      <c r="N21" s="202" t="str">
        <f t="shared" ref="N21" si="105">IF(AND(O21&lt;0,O21&lt;&gt;G21),"MISMATCH",IF(AND(O21&gt;0,O21&lt;&gt;F21,E21&lt;&gt;"Deposit Detail"),"MISMATCH",IF(AND(O21&gt;0,O21&lt;&gt;K21,E21="Deposit Detail"),"MISMATCH","")))</f>
        <v/>
      </c>
      <c r="O21" s="107">
        <f t="shared" si="57"/>
        <v>716.73</v>
      </c>
      <c r="P21" s="107">
        <f t="shared" si="98"/>
        <v>0</v>
      </c>
      <c r="Q21" s="107">
        <f t="shared" si="98"/>
        <v>0</v>
      </c>
      <c r="R21" s="107">
        <f t="shared" si="98"/>
        <v>0</v>
      </c>
      <c r="S21" s="107">
        <f t="shared" si="98"/>
        <v>0</v>
      </c>
      <c r="T21" s="107">
        <f t="shared" si="98"/>
        <v>0</v>
      </c>
      <c r="U21" s="107">
        <f t="shared" si="98"/>
        <v>0</v>
      </c>
      <c r="V21" s="107">
        <f t="shared" si="98"/>
        <v>0</v>
      </c>
      <c r="W21" s="107">
        <f t="shared" si="98"/>
        <v>0</v>
      </c>
      <c r="X21" s="107">
        <f t="shared" si="98"/>
        <v>0</v>
      </c>
      <c r="Y21" s="107">
        <f t="shared" si="98"/>
        <v>0</v>
      </c>
      <c r="Z21" s="107">
        <f t="shared" si="98"/>
        <v>0</v>
      </c>
      <c r="AA21" s="107">
        <f t="shared" si="98"/>
        <v>0</v>
      </c>
      <c r="AB21" s="107">
        <f t="shared" si="98"/>
        <v>0</v>
      </c>
      <c r="AC21" s="107">
        <f t="shared" si="98"/>
        <v>0</v>
      </c>
      <c r="AD21" s="107">
        <f t="shared" si="98"/>
        <v>0</v>
      </c>
      <c r="AE21" s="107">
        <f t="shared" si="98"/>
        <v>0</v>
      </c>
      <c r="AF21" s="107">
        <f t="shared" si="98"/>
        <v>716.73</v>
      </c>
      <c r="AG21" s="107">
        <f t="shared" si="98"/>
        <v>0</v>
      </c>
      <c r="AH21" s="107">
        <f t="shared" si="98"/>
        <v>0</v>
      </c>
      <c r="AI21" s="107">
        <f t="shared" si="98"/>
        <v>0</v>
      </c>
      <c r="AJ21" s="107">
        <f t="shared" si="98"/>
        <v>0</v>
      </c>
      <c r="AK21" s="107">
        <f t="shared" si="98"/>
        <v>0</v>
      </c>
      <c r="AL21" s="107">
        <f t="shared" si="98"/>
        <v>0</v>
      </c>
      <c r="AM21" s="107">
        <f t="shared" si="98"/>
        <v>0</v>
      </c>
      <c r="AN21" s="107">
        <f t="shared" si="98"/>
        <v>0</v>
      </c>
      <c r="AO21" s="107">
        <f t="shared" si="98"/>
        <v>0</v>
      </c>
      <c r="AP21" s="107">
        <f t="shared" si="98"/>
        <v>0</v>
      </c>
      <c r="AQ21" s="107">
        <f t="shared" si="98"/>
        <v>0</v>
      </c>
      <c r="AR21" s="107">
        <f t="shared" si="98"/>
        <v>0</v>
      </c>
      <c r="AS21" s="107">
        <f t="shared" si="98"/>
        <v>0</v>
      </c>
      <c r="AT21" s="107">
        <f t="shared" si="98"/>
        <v>0</v>
      </c>
      <c r="AU21" s="107">
        <f t="shared" si="98"/>
        <v>0</v>
      </c>
      <c r="AV21" s="107">
        <f t="shared" si="98"/>
        <v>0</v>
      </c>
      <c r="AW21" s="107">
        <f t="shared" si="98"/>
        <v>0</v>
      </c>
      <c r="AX21" s="107">
        <f t="shared" si="98"/>
        <v>0</v>
      </c>
      <c r="AY21" s="107">
        <f t="shared" si="98"/>
        <v>0</v>
      </c>
      <c r="AZ21" s="107">
        <f t="shared" si="98"/>
        <v>0</v>
      </c>
      <c r="BA21" s="107">
        <f t="shared" si="98"/>
        <v>0</v>
      </c>
      <c r="BB21" s="107">
        <f t="shared" si="98"/>
        <v>0</v>
      </c>
      <c r="BC21" s="107">
        <f t="shared" si="98"/>
        <v>0</v>
      </c>
      <c r="BD21" s="107">
        <f t="shared" si="98"/>
        <v>0</v>
      </c>
      <c r="BE21" s="107">
        <f t="shared" si="98"/>
        <v>0</v>
      </c>
      <c r="BF21" s="107">
        <f t="shared" si="98"/>
        <v>0</v>
      </c>
      <c r="BG21" s="107">
        <f t="shared" si="98"/>
        <v>0</v>
      </c>
      <c r="BH21" s="107">
        <f t="shared" si="98"/>
        <v>0</v>
      </c>
      <c r="BI21" s="107">
        <f t="shared" si="98"/>
        <v>0</v>
      </c>
      <c r="BJ21" s="107">
        <f t="shared" si="98"/>
        <v>0</v>
      </c>
      <c r="BK21" s="107">
        <f t="shared" si="98"/>
        <v>0</v>
      </c>
      <c r="BL21" s="107">
        <f t="shared" si="98"/>
        <v>0</v>
      </c>
      <c r="BM21" s="107">
        <f t="shared" si="79"/>
        <v>0</v>
      </c>
      <c r="BN21" s="107">
        <f t="shared" si="98"/>
        <v>0</v>
      </c>
      <c r="BO21" s="107">
        <f t="shared" si="98"/>
        <v>0</v>
      </c>
      <c r="BP21" s="107">
        <f t="shared" si="98"/>
        <v>0</v>
      </c>
      <c r="BQ21" s="107">
        <f t="shared" si="98"/>
        <v>0</v>
      </c>
      <c r="BR21" s="107">
        <f t="shared" si="98"/>
        <v>0</v>
      </c>
      <c r="BS21" s="107">
        <f t="shared" si="98"/>
        <v>0</v>
      </c>
      <c r="BT21" s="107">
        <f t="shared" si="98"/>
        <v>0</v>
      </c>
      <c r="BU21" s="107">
        <f t="shared" si="98"/>
        <v>0</v>
      </c>
      <c r="BV21" s="107">
        <f t="shared" si="98"/>
        <v>0</v>
      </c>
      <c r="BW21" s="107">
        <f t="shared" si="98"/>
        <v>0</v>
      </c>
      <c r="BX21" s="107">
        <f t="shared" si="98"/>
        <v>0</v>
      </c>
      <c r="BY21" s="107">
        <f t="shared" si="98"/>
        <v>0</v>
      </c>
      <c r="BZ21" s="107">
        <f t="shared" si="98"/>
        <v>0</v>
      </c>
      <c r="CA21" s="107">
        <f t="shared" si="99"/>
        <v>0</v>
      </c>
      <c r="CB21" s="107">
        <f t="shared" si="99"/>
        <v>0</v>
      </c>
      <c r="CC21" s="107">
        <f t="shared" si="99"/>
        <v>0</v>
      </c>
      <c r="CD21" s="107">
        <f t="shared" si="99"/>
        <v>0</v>
      </c>
      <c r="CE21" s="107">
        <f t="shared" si="99"/>
        <v>0</v>
      </c>
      <c r="CF21" s="107">
        <f t="shared" si="99"/>
        <v>0</v>
      </c>
      <c r="CG21" s="107">
        <f t="shared" si="99"/>
        <v>0</v>
      </c>
      <c r="CH21" s="107">
        <f t="shared" si="99"/>
        <v>0</v>
      </c>
      <c r="CI21" s="107">
        <f t="shared" si="99"/>
        <v>0</v>
      </c>
      <c r="CJ21" s="107">
        <f t="shared" si="99"/>
        <v>0</v>
      </c>
      <c r="CK21" s="107">
        <f t="shared" si="99"/>
        <v>0</v>
      </c>
      <c r="CL21" s="107">
        <f t="shared" si="99"/>
        <v>0</v>
      </c>
      <c r="CM21" s="107">
        <f t="shared" si="99"/>
        <v>0</v>
      </c>
      <c r="CN21" s="107">
        <f t="shared" si="99"/>
        <v>0</v>
      </c>
      <c r="CO21" s="107">
        <f t="shared" si="99"/>
        <v>0</v>
      </c>
      <c r="CP21" s="107">
        <f t="shared" si="99"/>
        <v>0</v>
      </c>
      <c r="CQ21" s="107">
        <f t="shared" si="99"/>
        <v>0</v>
      </c>
      <c r="CR21" s="107">
        <f t="shared" si="99"/>
        <v>0</v>
      </c>
      <c r="CS21" s="107">
        <f t="shared" si="99"/>
        <v>0</v>
      </c>
      <c r="CT21" s="107">
        <f t="shared" si="99"/>
        <v>0</v>
      </c>
      <c r="CU21" s="107">
        <f t="shared" si="99"/>
        <v>0</v>
      </c>
      <c r="CV21" s="107">
        <f t="shared" si="99"/>
        <v>0</v>
      </c>
      <c r="CW21" s="107">
        <f t="shared" si="99"/>
        <v>0</v>
      </c>
      <c r="CX21" s="107">
        <f t="shared" si="99"/>
        <v>0</v>
      </c>
      <c r="CY21" s="107">
        <f t="shared" si="99"/>
        <v>0</v>
      </c>
      <c r="CZ21" s="107">
        <f t="shared" si="99"/>
        <v>0</v>
      </c>
      <c r="DA21" s="107">
        <f t="shared" si="99"/>
        <v>0</v>
      </c>
      <c r="DB21" s="107">
        <f t="shared" si="99"/>
        <v>0</v>
      </c>
      <c r="DC21" s="107">
        <f t="shared" si="99"/>
        <v>0</v>
      </c>
      <c r="DD21" s="107">
        <f t="shared" si="99"/>
        <v>0</v>
      </c>
      <c r="DE21" s="107">
        <f t="shared" si="99"/>
        <v>0</v>
      </c>
      <c r="DF21" s="107">
        <f t="shared" si="99"/>
        <v>0</v>
      </c>
      <c r="DG21" s="107">
        <f t="shared" si="99"/>
        <v>0</v>
      </c>
      <c r="DH21" s="107">
        <f t="shared" si="99"/>
        <v>0</v>
      </c>
      <c r="DI21" s="107">
        <f t="shared" si="99"/>
        <v>0</v>
      </c>
      <c r="DJ21" s="107">
        <f t="shared" si="99"/>
        <v>0</v>
      </c>
      <c r="DK21" s="107">
        <f t="shared" si="99"/>
        <v>0</v>
      </c>
      <c r="DL21" s="107">
        <f t="shared" si="99"/>
        <v>0</v>
      </c>
      <c r="DM21" s="107">
        <f t="shared" si="99"/>
        <v>0</v>
      </c>
      <c r="DN21" s="107">
        <f t="shared" si="99"/>
        <v>0</v>
      </c>
      <c r="DO21" s="107">
        <f t="shared" si="99"/>
        <v>0</v>
      </c>
      <c r="DP21" s="107">
        <f t="shared" si="99"/>
        <v>0</v>
      </c>
      <c r="DQ21" s="107">
        <f t="shared" si="99"/>
        <v>0</v>
      </c>
      <c r="DR21" s="107">
        <f t="shared" si="99"/>
        <v>0</v>
      </c>
      <c r="DS21" s="107">
        <f t="shared" si="99"/>
        <v>0</v>
      </c>
      <c r="DT21" s="107">
        <f t="shared" si="99"/>
        <v>0</v>
      </c>
    </row>
    <row r="22" spans="1:124" ht="12.75" customHeight="1" x14ac:dyDescent="0.25">
      <c r="A22" s="65"/>
      <c r="B22" s="198">
        <f t="shared" si="43"/>
        <v>16</v>
      </c>
      <c r="C22" s="66">
        <v>43714</v>
      </c>
      <c r="D22" s="67"/>
      <c r="E22" s="68" t="s">
        <v>249</v>
      </c>
      <c r="F22" s="71"/>
      <c r="G22" s="109"/>
      <c r="H22" s="199">
        <f t="shared" ref="H22" si="106">H21+F22+G22</f>
        <v>98257.89</v>
      </c>
      <c r="I22" s="69" t="s">
        <v>250</v>
      </c>
      <c r="J22" s="69" t="s">
        <v>255</v>
      </c>
      <c r="K22" s="70">
        <v>1100.5999999999999</v>
      </c>
      <c r="L22" s="204" t="s">
        <v>228</v>
      </c>
      <c r="M22" s="201" t="str">
        <f>IF(ISNA(MATCH($L22,'Linked Budget'!$B$6:$B$129,0)),"UNBUDGETED","")</f>
        <v/>
      </c>
      <c r="N22" s="202" t="str">
        <f t="shared" ref="N22" si="107">IF(AND(O22&lt;0,O22&lt;&gt;G22),"MISMATCH",IF(AND(O22&gt;0,O22&lt;&gt;F22,E22&lt;&gt;"Deposit Detail"),"MISMATCH",IF(AND(O22&gt;0,O22&lt;&gt;K22,E22="Deposit Detail"),"MISMATCH","")))</f>
        <v/>
      </c>
      <c r="O22" s="107">
        <f t="shared" si="57"/>
        <v>1100.5999999999999</v>
      </c>
      <c r="P22" s="107">
        <f t="shared" si="98"/>
        <v>0</v>
      </c>
      <c r="Q22" s="107">
        <f t="shared" si="98"/>
        <v>0</v>
      </c>
      <c r="R22" s="107">
        <f t="shared" si="98"/>
        <v>0</v>
      </c>
      <c r="S22" s="107">
        <f t="shared" si="98"/>
        <v>0</v>
      </c>
      <c r="T22" s="107">
        <f t="shared" si="98"/>
        <v>0</v>
      </c>
      <c r="U22" s="107">
        <f t="shared" si="98"/>
        <v>0</v>
      </c>
      <c r="V22" s="107">
        <f t="shared" si="98"/>
        <v>0</v>
      </c>
      <c r="W22" s="107">
        <f t="shared" ref="W22:BZ26" si="108">IF(W$6=$L22,IF(OR($L22="Deposit Allocated",$E22="Deposit Detail"),$K22,SUM($F22:$G22)),0)</f>
        <v>0</v>
      </c>
      <c r="X22" s="107">
        <f t="shared" si="108"/>
        <v>0</v>
      </c>
      <c r="Y22" s="107">
        <f t="shared" si="108"/>
        <v>0</v>
      </c>
      <c r="Z22" s="107">
        <f t="shared" si="108"/>
        <v>0</v>
      </c>
      <c r="AA22" s="107">
        <f t="shared" si="108"/>
        <v>0</v>
      </c>
      <c r="AB22" s="107">
        <f t="shared" si="108"/>
        <v>0</v>
      </c>
      <c r="AC22" s="107">
        <f t="shared" si="108"/>
        <v>0</v>
      </c>
      <c r="AD22" s="107">
        <f t="shared" si="108"/>
        <v>0</v>
      </c>
      <c r="AE22" s="107">
        <f t="shared" si="108"/>
        <v>0</v>
      </c>
      <c r="AF22" s="107">
        <f t="shared" si="108"/>
        <v>0</v>
      </c>
      <c r="AG22" s="107">
        <f t="shared" si="108"/>
        <v>0</v>
      </c>
      <c r="AH22" s="107">
        <f t="shared" si="108"/>
        <v>0</v>
      </c>
      <c r="AI22" s="107">
        <f t="shared" si="108"/>
        <v>1100.5999999999999</v>
      </c>
      <c r="AJ22" s="107">
        <f t="shared" si="108"/>
        <v>0</v>
      </c>
      <c r="AK22" s="107">
        <f t="shared" si="108"/>
        <v>0</v>
      </c>
      <c r="AL22" s="107">
        <f t="shared" si="108"/>
        <v>0</v>
      </c>
      <c r="AM22" s="107">
        <f t="shared" si="108"/>
        <v>0</v>
      </c>
      <c r="AN22" s="107">
        <f t="shared" si="108"/>
        <v>0</v>
      </c>
      <c r="AO22" s="107">
        <f t="shared" si="108"/>
        <v>0</v>
      </c>
      <c r="AP22" s="107">
        <f t="shared" si="108"/>
        <v>0</v>
      </c>
      <c r="AQ22" s="107">
        <f t="shared" si="108"/>
        <v>0</v>
      </c>
      <c r="AR22" s="107">
        <f t="shared" si="108"/>
        <v>0</v>
      </c>
      <c r="AS22" s="107">
        <f t="shared" si="108"/>
        <v>0</v>
      </c>
      <c r="AT22" s="107">
        <f t="shared" si="108"/>
        <v>0</v>
      </c>
      <c r="AU22" s="107">
        <f t="shared" si="108"/>
        <v>0</v>
      </c>
      <c r="AV22" s="107">
        <f t="shared" si="108"/>
        <v>0</v>
      </c>
      <c r="AW22" s="107">
        <f t="shared" si="108"/>
        <v>0</v>
      </c>
      <c r="AX22" s="107">
        <f t="shared" si="108"/>
        <v>0</v>
      </c>
      <c r="AY22" s="107">
        <f t="shared" si="108"/>
        <v>0</v>
      </c>
      <c r="AZ22" s="107">
        <f t="shared" si="108"/>
        <v>0</v>
      </c>
      <c r="BA22" s="107">
        <f t="shared" si="108"/>
        <v>0</v>
      </c>
      <c r="BB22" s="107">
        <f t="shared" si="108"/>
        <v>0</v>
      </c>
      <c r="BC22" s="107">
        <f t="shared" si="108"/>
        <v>0</v>
      </c>
      <c r="BD22" s="107">
        <f t="shared" si="108"/>
        <v>0</v>
      </c>
      <c r="BE22" s="107">
        <f t="shared" si="108"/>
        <v>0</v>
      </c>
      <c r="BF22" s="107">
        <f t="shared" si="108"/>
        <v>0</v>
      </c>
      <c r="BG22" s="107">
        <f t="shared" si="108"/>
        <v>0</v>
      </c>
      <c r="BH22" s="107">
        <f t="shared" si="108"/>
        <v>0</v>
      </c>
      <c r="BI22" s="107">
        <f t="shared" si="108"/>
        <v>0</v>
      </c>
      <c r="BJ22" s="107">
        <f t="shared" si="108"/>
        <v>0</v>
      </c>
      <c r="BK22" s="107">
        <f t="shared" si="108"/>
        <v>0</v>
      </c>
      <c r="BL22" s="107">
        <f t="shared" si="108"/>
        <v>0</v>
      </c>
      <c r="BM22" s="107">
        <f t="shared" si="79"/>
        <v>0</v>
      </c>
      <c r="BN22" s="107">
        <f t="shared" si="108"/>
        <v>0</v>
      </c>
      <c r="BO22" s="107">
        <f t="shared" si="108"/>
        <v>0</v>
      </c>
      <c r="BP22" s="107">
        <f t="shared" si="108"/>
        <v>0</v>
      </c>
      <c r="BQ22" s="107">
        <f t="shared" si="108"/>
        <v>0</v>
      </c>
      <c r="BR22" s="107">
        <f t="shared" si="108"/>
        <v>0</v>
      </c>
      <c r="BS22" s="107">
        <f t="shared" si="108"/>
        <v>0</v>
      </c>
      <c r="BT22" s="107">
        <f t="shared" si="108"/>
        <v>0</v>
      </c>
      <c r="BU22" s="107">
        <f t="shared" si="108"/>
        <v>0</v>
      </c>
      <c r="BV22" s="107">
        <f t="shared" si="108"/>
        <v>0</v>
      </c>
      <c r="BW22" s="107">
        <f t="shared" si="108"/>
        <v>0</v>
      </c>
      <c r="BX22" s="107">
        <f t="shared" si="108"/>
        <v>0</v>
      </c>
      <c r="BY22" s="107">
        <f t="shared" si="108"/>
        <v>0</v>
      </c>
      <c r="BZ22" s="107">
        <f t="shared" si="108"/>
        <v>0</v>
      </c>
      <c r="CA22" s="107">
        <f t="shared" si="99"/>
        <v>0</v>
      </c>
      <c r="CB22" s="107">
        <f t="shared" si="99"/>
        <v>0</v>
      </c>
      <c r="CC22" s="107">
        <f t="shared" si="99"/>
        <v>0</v>
      </c>
      <c r="CD22" s="107">
        <f t="shared" si="99"/>
        <v>0</v>
      </c>
      <c r="CE22" s="107">
        <f t="shared" si="99"/>
        <v>0</v>
      </c>
      <c r="CF22" s="107">
        <f t="shared" si="99"/>
        <v>0</v>
      </c>
      <c r="CG22" s="107">
        <f t="shared" si="99"/>
        <v>0</v>
      </c>
      <c r="CH22" s="107">
        <f t="shared" si="99"/>
        <v>0</v>
      </c>
      <c r="CI22" s="107">
        <f t="shared" si="99"/>
        <v>0</v>
      </c>
      <c r="CJ22" s="107">
        <f t="shared" si="99"/>
        <v>0</v>
      </c>
      <c r="CK22" s="107">
        <f t="shared" si="99"/>
        <v>0</v>
      </c>
      <c r="CL22" s="107">
        <f t="shared" si="99"/>
        <v>0</v>
      </c>
      <c r="CM22" s="107">
        <f t="shared" si="99"/>
        <v>0</v>
      </c>
      <c r="CN22" s="107">
        <f t="shared" si="99"/>
        <v>0</v>
      </c>
      <c r="CO22" s="107">
        <f t="shared" si="99"/>
        <v>0</v>
      </c>
      <c r="CP22" s="107">
        <f t="shared" si="99"/>
        <v>0</v>
      </c>
      <c r="CQ22" s="107">
        <f t="shared" si="99"/>
        <v>0</v>
      </c>
      <c r="CR22" s="107">
        <f t="shared" si="99"/>
        <v>0</v>
      </c>
      <c r="CS22" s="107">
        <f t="shared" si="99"/>
        <v>0</v>
      </c>
      <c r="CT22" s="107">
        <f t="shared" si="99"/>
        <v>0</v>
      </c>
      <c r="CU22" s="107">
        <f t="shared" si="99"/>
        <v>0</v>
      </c>
      <c r="CV22" s="107">
        <f t="shared" si="99"/>
        <v>0</v>
      </c>
      <c r="CW22" s="107">
        <f t="shared" si="99"/>
        <v>0</v>
      </c>
      <c r="CX22" s="107">
        <f t="shared" si="99"/>
        <v>0</v>
      </c>
      <c r="CY22" s="107">
        <f t="shared" si="99"/>
        <v>0</v>
      </c>
      <c r="CZ22" s="107">
        <f t="shared" si="99"/>
        <v>0</v>
      </c>
      <c r="DA22" s="107">
        <f t="shared" si="99"/>
        <v>0</v>
      </c>
      <c r="DB22" s="107">
        <f t="shared" si="99"/>
        <v>0</v>
      </c>
      <c r="DC22" s="107">
        <f t="shared" si="99"/>
        <v>0</v>
      </c>
      <c r="DD22" s="107">
        <f t="shared" si="99"/>
        <v>0</v>
      </c>
      <c r="DE22" s="107">
        <f t="shared" si="99"/>
        <v>0</v>
      </c>
      <c r="DF22" s="107">
        <f t="shared" si="99"/>
        <v>0</v>
      </c>
      <c r="DG22" s="107">
        <f t="shared" si="99"/>
        <v>0</v>
      </c>
      <c r="DH22" s="107">
        <f t="shared" si="99"/>
        <v>0</v>
      </c>
      <c r="DI22" s="107">
        <f t="shared" si="99"/>
        <v>0</v>
      </c>
      <c r="DJ22" s="107">
        <f t="shared" si="99"/>
        <v>0</v>
      </c>
      <c r="DK22" s="107">
        <f t="shared" si="99"/>
        <v>0</v>
      </c>
      <c r="DL22" s="107">
        <f t="shared" si="99"/>
        <v>0</v>
      </c>
      <c r="DM22" s="107">
        <f t="shared" si="99"/>
        <v>0</v>
      </c>
      <c r="DN22" s="107">
        <f t="shared" si="99"/>
        <v>0</v>
      </c>
      <c r="DO22" s="107">
        <f t="shared" si="99"/>
        <v>0</v>
      </c>
      <c r="DP22" s="107">
        <f t="shared" si="99"/>
        <v>0</v>
      </c>
      <c r="DQ22" s="107">
        <f t="shared" si="99"/>
        <v>0</v>
      </c>
      <c r="DR22" s="107">
        <f t="shared" si="99"/>
        <v>0</v>
      </c>
      <c r="DS22" s="107">
        <f t="shared" si="99"/>
        <v>0</v>
      </c>
      <c r="DT22" s="107">
        <f t="shared" si="99"/>
        <v>0</v>
      </c>
    </row>
    <row r="23" spans="1:124" ht="12.75" customHeight="1" x14ac:dyDescent="0.25">
      <c r="A23" s="65"/>
      <c r="B23" s="198">
        <f t="shared" si="43"/>
        <v>17</v>
      </c>
      <c r="C23" s="66">
        <v>43714</v>
      </c>
      <c r="D23" s="67"/>
      <c r="E23" s="68" t="s">
        <v>249</v>
      </c>
      <c r="F23" s="71"/>
      <c r="G23" s="109"/>
      <c r="H23" s="199">
        <f t="shared" ref="H23" si="109">H22+F23+G23</f>
        <v>98257.89</v>
      </c>
      <c r="I23" s="69" t="s">
        <v>250</v>
      </c>
      <c r="J23" s="69" t="s">
        <v>256</v>
      </c>
      <c r="K23" s="70">
        <v>4640.8999999999996</v>
      </c>
      <c r="L23" s="204" t="s">
        <v>134</v>
      </c>
      <c r="M23" s="201" t="str">
        <f>IF(ISNA(MATCH($L23,'Linked Budget'!$B$6:$B$129,0)),"UNBUDGETED","")</f>
        <v/>
      </c>
      <c r="N23" s="202" t="str">
        <f t="shared" ref="N23" si="110">IF(AND(O23&lt;0,O23&lt;&gt;G23),"MISMATCH",IF(AND(O23&gt;0,O23&lt;&gt;F23,E23&lt;&gt;"Deposit Detail"),"MISMATCH",IF(AND(O23&gt;0,O23&lt;&gt;K23,E23="Deposit Detail"),"MISMATCH","")))</f>
        <v/>
      </c>
      <c r="O23" s="107">
        <f t="shared" si="57"/>
        <v>4640.8999999999996</v>
      </c>
      <c r="P23" s="107">
        <f t="shared" ref="P23:AE41" si="111">IF(P$6=$L23,IF(OR($L23="Deposit Allocated",$E23="Deposit Detail"),$K23,SUM($F23:$G23)),0)</f>
        <v>0</v>
      </c>
      <c r="Q23" s="107">
        <f t="shared" si="111"/>
        <v>0</v>
      </c>
      <c r="R23" s="107">
        <f t="shared" si="111"/>
        <v>0</v>
      </c>
      <c r="S23" s="107">
        <f t="shared" si="111"/>
        <v>0</v>
      </c>
      <c r="T23" s="107">
        <f t="shared" si="111"/>
        <v>0</v>
      </c>
      <c r="U23" s="107">
        <f t="shared" si="111"/>
        <v>0</v>
      </c>
      <c r="V23" s="107">
        <f t="shared" si="111"/>
        <v>0</v>
      </c>
      <c r="W23" s="107">
        <f t="shared" si="108"/>
        <v>0</v>
      </c>
      <c r="X23" s="107">
        <f t="shared" si="108"/>
        <v>0</v>
      </c>
      <c r="Y23" s="107">
        <f t="shared" si="108"/>
        <v>0</v>
      </c>
      <c r="Z23" s="107">
        <f t="shared" si="108"/>
        <v>0</v>
      </c>
      <c r="AA23" s="107">
        <f t="shared" si="108"/>
        <v>0</v>
      </c>
      <c r="AB23" s="107">
        <f t="shared" si="108"/>
        <v>0</v>
      </c>
      <c r="AC23" s="107">
        <f t="shared" si="108"/>
        <v>0</v>
      </c>
      <c r="AD23" s="107">
        <f t="shared" si="108"/>
        <v>0</v>
      </c>
      <c r="AE23" s="107">
        <f t="shared" si="108"/>
        <v>0</v>
      </c>
      <c r="AF23" s="107">
        <f t="shared" si="108"/>
        <v>0</v>
      </c>
      <c r="AG23" s="107">
        <f t="shared" si="108"/>
        <v>0</v>
      </c>
      <c r="AH23" s="107">
        <f t="shared" si="108"/>
        <v>0</v>
      </c>
      <c r="AI23" s="107">
        <f t="shared" si="108"/>
        <v>0</v>
      </c>
      <c r="AJ23" s="107">
        <f t="shared" si="108"/>
        <v>4640.8999999999996</v>
      </c>
      <c r="AK23" s="107">
        <f t="shared" si="108"/>
        <v>0</v>
      </c>
      <c r="AL23" s="107">
        <f t="shared" si="108"/>
        <v>0</v>
      </c>
      <c r="AM23" s="107">
        <f t="shared" si="108"/>
        <v>0</v>
      </c>
      <c r="AN23" s="107">
        <f t="shared" si="108"/>
        <v>0</v>
      </c>
      <c r="AO23" s="107">
        <f t="shared" si="108"/>
        <v>0</v>
      </c>
      <c r="AP23" s="107">
        <f t="shared" si="108"/>
        <v>0</v>
      </c>
      <c r="AQ23" s="107">
        <f t="shared" si="108"/>
        <v>0</v>
      </c>
      <c r="AR23" s="107">
        <f t="shared" si="108"/>
        <v>0</v>
      </c>
      <c r="AS23" s="107">
        <f t="shared" si="108"/>
        <v>0</v>
      </c>
      <c r="AT23" s="107">
        <f t="shared" si="108"/>
        <v>0</v>
      </c>
      <c r="AU23" s="107">
        <f t="shared" si="108"/>
        <v>0</v>
      </c>
      <c r="AV23" s="107">
        <f t="shared" si="108"/>
        <v>0</v>
      </c>
      <c r="AW23" s="107">
        <f t="shared" si="108"/>
        <v>0</v>
      </c>
      <c r="AX23" s="107">
        <f t="shared" si="108"/>
        <v>0</v>
      </c>
      <c r="AY23" s="107">
        <f t="shared" si="108"/>
        <v>0</v>
      </c>
      <c r="AZ23" s="107">
        <f t="shared" si="108"/>
        <v>0</v>
      </c>
      <c r="BA23" s="107">
        <f t="shared" si="108"/>
        <v>0</v>
      </c>
      <c r="BB23" s="107">
        <f t="shared" si="108"/>
        <v>0</v>
      </c>
      <c r="BC23" s="107">
        <f t="shared" si="108"/>
        <v>0</v>
      </c>
      <c r="BD23" s="107">
        <f t="shared" si="108"/>
        <v>0</v>
      </c>
      <c r="BE23" s="107">
        <f t="shared" si="108"/>
        <v>0</v>
      </c>
      <c r="BF23" s="107">
        <f t="shared" si="108"/>
        <v>0</v>
      </c>
      <c r="BG23" s="107">
        <f t="shared" si="108"/>
        <v>0</v>
      </c>
      <c r="BH23" s="107">
        <f t="shared" si="108"/>
        <v>0</v>
      </c>
      <c r="BI23" s="107">
        <f t="shared" si="108"/>
        <v>0</v>
      </c>
      <c r="BJ23" s="107">
        <f t="shared" si="108"/>
        <v>0</v>
      </c>
      <c r="BK23" s="107">
        <f t="shared" si="108"/>
        <v>0</v>
      </c>
      <c r="BL23" s="107">
        <f t="shared" si="108"/>
        <v>0</v>
      </c>
      <c r="BM23" s="107">
        <f t="shared" si="79"/>
        <v>0</v>
      </c>
      <c r="BN23" s="107">
        <f t="shared" si="108"/>
        <v>0</v>
      </c>
      <c r="BO23" s="107">
        <f t="shared" si="108"/>
        <v>0</v>
      </c>
      <c r="BP23" s="107">
        <f t="shared" si="108"/>
        <v>0</v>
      </c>
      <c r="BQ23" s="107">
        <f t="shared" si="108"/>
        <v>0</v>
      </c>
      <c r="BR23" s="107">
        <f t="shared" si="108"/>
        <v>0</v>
      </c>
      <c r="BS23" s="107">
        <f t="shared" si="108"/>
        <v>0</v>
      </c>
      <c r="BT23" s="107">
        <f t="shared" si="108"/>
        <v>0</v>
      </c>
      <c r="BU23" s="107">
        <f t="shared" si="108"/>
        <v>0</v>
      </c>
      <c r="BV23" s="107">
        <f t="shared" si="108"/>
        <v>0</v>
      </c>
      <c r="BW23" s="107">
        <f t="shared" si="108"/>
        <v>0</v>
      </c>
      <c r="BX23" s="107">
        <f t="shared" si="108"/>
        <v>0</v>
      </c>
      <c r="BY23" s="107">
        <f t="shared" si="108"/>
        <v>0</v>
      </c>
      <c r="BZ23" s="107">
        <f t="shared" si="108"/>
        <v>0</v>
      </c>
      <c r="CA23" s="107">
        <f t="shared" si="99"/>
        <v>0</v>
      </c>
      <c r="CB23" s="107">
        <f t="shared" si="99"/>
        <v>0</v>
      </c>
      <c r="CC23" s="107">
        <f t="shared" si="99"/>
        <v>0</v>
      </c>
      <c r="CD23" s="107">
        <f t="shared" si="99"/>
        <v>0</v>
      </c>
      <c r="CE23" s="107">
        <f t="shared" si="99"/>
        <v>0</v>
      </c>
      <c r="CF23" s="107">
        <f t="shared" si="99"/>
        <v>0</v>
      </c>
      <c r="CG23" s="107">
        <f t="shared" si="99"/>
        <v>0</v>
      </c>
      <c r="CH23" s="107">
        <f t="shared" si="99"/>
        <v>0</v>
      </c>
      <c r="CI23" s="107">
        <f t="shared" si="99"/>
        <v>0</v>
      </c>
      <c r="CJ23" s="107">
        <f t="shared" si="99"/>
        <v>0</v>
      </c>
      <c r="CK23" s="107">
        <f t="shared" si="99"/>
        <v>0</v>
      </c>
      <c r="CL23" s="107">
        <f t="shared" si="99"/>
        <v>0</v>
      </c>
      <c r="CM23" s="107">
        <f t="shared" si="99"/>
        <v>0</v>
      </c>
      <c r="CN23" s="107">
        <f t="shared" si="99"/>
        <v>0</v>
      </c>
      <c r="CO23" s="107">
        <f t="shared" si="99"/>
        <v>0</v>
      </c>
      <c r="CP23" s="107">
        <f t="shared" si="99"/>
        <v>0</v>
      </c>
      <c r="CQ23" s="107">
        <f t="shared" si="99"/>
        <v>0</v>
      </c>
      <c r="CR23" s="107">
        <f t="shared" si="99"/>
        <v>0</v>
      </c>
      <c r="CS23" s="107">
        <f t="shared" si="99"/>
        <v>0</v>
      </c>
      <c r="CT23" s="107">
        <f t="shared" si="99"/>
        <v>0</v>
      </c>
      <c r="CU23" s="107">
        <f t="shared" si="99"/>
        <v>0</v>
      </c>
      <c r="CV23" s="107">
        <f t="shared" si="99"/>
        <v>0</v>
      </c>
      <c r="CW23" s="107">
        <f t="shared" si="99"/>
        <v>0</v>
      </c>
      <c r="CX23" s="107">
        <f t="shared" si="99"/>
        <v>0</v>
      </c>
      <c r="CY23" s="107">
        <f t="shared" si="99"/>
        <v>0</v>
      </c>
      <c r="CZ23" s="107">
        <f t="shared" ref="CZ23:DT35" si="112">IF(CZ$6=$L23,IF(OR($L23="Deposit Allocated",$E23="Deposit Detail"),$K23,SUM($F23:$G23)),0)</f>
        <v>0</v>
      </c>
      <c r="DA23" s="107">
        <f t="shared" si="112"/>
        <v>0</v>
      </c>
      <c r="DB23" s="107">
        <f t="shared" si="112"/>
        <v>0</v>
      </c>
      <c r="DC23" s="107">
        <f t="shared" si="112"/>
        <v>0</v>
      </c>
      <c r="DD23" s="107">
        <f t="shared" si="112"/>
        <v>0</v>
      </c>
      <c r="DE23" s="107">
        <f t="shared" si="112"/>
        <v>0</v>
      </c>
      <c r="DF23" s="107">
        <f t="shared" si="112"/>
        <v>0</v>
      </c>
      <c r="DG23" s="107">
        <f t="shared" si="112"/>
        <v>0</v>
      </c>
      <c r="DH23" s="107">
        <f t="shared" si="112"/>
        <v>0</v>
      </c>
      <c r="DI23" s="107">
        <f t="shared" si="112"/>
        <v>0</v>
      </c>
      <c r="DJ23" s="107">
        <f t="shared" si="112"/>
        <v>0</v>
      </c>
      <c r="DK23" s="107">
        <f t="shared" si="112"/>
        <v>0</v>
      </c>
      <c r="DL23" s="107">
        <f t="shared" si="112"/>
        <v>0</v>
      </c>
      <c r="DM23" s="107">
        <f t="shared" si="112"/>
        <v>0</v>
      </c>
      <c r="DN23" s="107">
        <f t="shared" si="112"/>
        <v>0</v>
      </c>
      <c r="DO23" s="107">
        <f t="shared" si="112"/>
        <v>0</v>
      </c>
      <c r="DP23" s="107">
        <f t="shared" si="112"/>
        <v>0</v>
      </c>
      <c r="DQ23" s="107">
        <f t="shared" si="112"/>
        <v>0</v>
      </c>
      <c r="DR23" s="107">
        <f t="shared" si="112"/>
        <v>0</v>
      </c>
      <c r="DS23" s="107">
        <f t="shared" si="112"/>
        <v>0</v>
      </c>
      <c r="DT23" s="107">
        <f t="shared" si="112"/>
        <v>0</v>
      </c>
    </row>
    <row r="24" spans="1:124" ht="12.75" customHeight="1" x14ac:dyDescent="0.25">
      <c r="A24" s="65"/>
      <c r="B24" s="198">
        <f t="shared" si="43"/>
        <v>18</v>
      </c>
      <c r="C24" s="66">
        <v>43714</v>
      </c>
      <c r="D24" s="67"/>
      <c r="E24" s="68" t="s">
        <v>249</v>
      </c>
      <c r="F24" s="71"/>
      <c r="G24" s="109"/>
      <c r="H24" s="199">
        <f t="shared" ref="H24" si="113">H23+F24+G24</f>
        <v>98257.89</v>
      </c>
      <c r="I24" s="69" t="s">
        <v>250</v>
      </c>
      <c r="J24" s="69" t="s">
        <v>257</v>
      </c>
      <c r="K24" s="70">
        <v>2079.25</v>
      </c>
      <c r="L24" s="204" t="s">
        <v>224</v>
      </c>
      <c r="M24" s="201" t="str">
        <f>IF(ISNA(MATCH($L24,'Linked Budget'!$B$6:$B$129,0)),"UNBUDGETED","")</f>
        <v/>
      </c>
      <c r="N24" s="202" t="str">
        <f t="shared" ref="N24" si="114">IF(AND(O24&lt;0,O24&lt;&gt;G24),"MISMATCH",IF(AND(O24&gt;0,O24&lt;&gt;F24,E24&lt;&gt;"Deposit Detail"),"MISMATCH",IF(AND(O24&gt;0,O24&lt;&gt;K24,E24="Deposit Detail"),"MISMATCH","")))</f>
        <v/>
      </c>
      <c r="O24" s="107">
        <f t="shared" si="57"/>
        <v>2079.25</v>
      </c>
      <c r="P24" s="107">
        <f t="shared" si="111"/>
        <v>0</v>
      </c>
      <c r="Q24" s="107">
        <f t="shared" si="111"/>
        <v>0</v>
      </c>
      <c r="R24" s="107">
        <f t="shared" si="111"/>
        <v>0</v>
      </c>
      <c r="S24" s="107">
        <f t="shared" si="111"/>
        <v>0</v>
      </c>
      <c r="T24" s="107">
        <f t="shared" si="111"/>
        <v>0</v>
      </c>
      <c r="U24" s="107">
        <f t="shared" si="111"/>
        <v>0</v>
      </c>
      <c r="V24" s="107">
        <f t="shared" si="111"/>
        <v>0</v>
      </c>
      <c r="W24" s="107">
        <f t="shared" si="108"/>
        <v>0</v>
      </c>
      <c r="X24" s="107">
        <f t="shared" si="108"/>
        <v>0</v>
      </c>
      <c r="Y24" s="107">
        <f t="shared" si="108"/>
        <v>0</v>
      </c>
      <c r="Z24" s="107">
        <f t="shared" si="108"/>
        <v>0</v>
      </c>
      <c r="AA24" s="107">
        <f t="shared" si="108"/>
        <v>0</v>
      </c>
      <c r="AB24" s="107">
        <f t="shared" si="108"/>
        <v>0</v>
      </c>
      <c r="AC24" s="107">
        <f t="shared" si="108"/>
        <v>0</v>
      </c>
      <c r="AD24" s="107">
        <f t="shared" si="108"/>
        <v>0</v>
      </c>
      <c r="AE24" s="107">
        <f t="shared" si="108"/>
        <v>0</v>
      </c>
      <c r="AF24" s="107">
        <f t="shared" si="108"/>
        <v>0</v>
      </c>
      <c r="AG24" s="107">
        <f t="shared" si="108"/>
        <v>0</v>
      </c>
      <c r="AH24" s="107">
        <f t="shared" si="108"/>
        <v>0</v>
      </c>
      <c r="AI24" s="107">
        <f t="shared" si="108"/>
        <v>0</v>
      </c>
      <c r="AJ24" s="107">
        <f t="shared" si="108"/>
        <v>0</v>
      </c>
      <c r="AK24" s="107">
        <f t="shared" si="108"/>
        <v>0</v>
      </c>
      <c r="AL24" s="107">
        <f t="shared" si="108"/>
        <v>2079.25</v>
      </c>
      <c r="AM24" s="107">
        <f t="shared" si="108"/>
        <v>0</v>
      </c>
      <c r="AN24" s="107">
        <f t="shared" si="108"/>
        <v>0</v>
      </c>
      <c r="AO24" s="107">
        <f t="shared" si="108"/>
        <v>0</v>
      </c>
      <c r="AP24" s="107">
        <f t="shared" si="108"/>
        <v>0</v>
      </c>
      <c r="AQ24" s="107">
        <f t="shared" si="108"/>
        <v>0</v>
      </c>
      <c r="AR24" s="107">
        <f t="shared" si="108"/>
        <v>0</v>
      </c>
      <c r="AS24" s="107">
        <f t="shared" si="108"/>
        <v>0</v>
      </c>
      <c r="AT24" s="107">
        <f t="shared" si="108"/>
        <v>0</v>
      </c>
      <c r="AU24" s="107">
        <f t="shared" si="108"/>
        <v>0</v>
      </c>
      <c r="AV24" s="107">
        <f t="shared" si="108"/>
        <v>0</v>
      </c>
      <c r="AW24" s="107">
        <f t="shared" si="108"/>
        <v>0</v>
      </c>
      <c r="AX24" s="107">
        <f t="shared" si="108"/>
        <v>0</v>
      </c>
      <c r="AY24" s="107">
        <f t="shared" si="108"/>
        <v>0</v>
      </c>
      <c r="AZ24" s="107">
        <f t="shared" si="108"/>
        <v>0</v>
      </c>
      <c r="BA24" s="107">
        <f t="shared" si="108"/>
        <v>0</v>
      </c>
      <c r="BB24" s="107">
        <f t="shared" si="108"/>
        <v>0</v>
      </c>
      <c r="BC24" s="107">
        <f t="shared" si="108"/>
        <v>0</v>
      </c>
      <c r="BD24" s="107">
        <f t="shared" si="108"/>
        <v>0</v>
      </c>
      <c r="BE24" s="107">
        <f t="shared" si="108"/>
        <v>0</v>
      </c>
      <c r="BF24" s="107">
        <f t="shared" si="108"/>
        <v>0</v>
      </c>
      <c r="BG24" s="107">
        <f t="shared" si="108"/>
        <v>0</v>
      </c>
      <c r="BH24" s="107">
        <f t="shared" si="108"/>
        <v>0</v>
      </c>
      <c r="BI24" s="107">
        <f t="shared" si="108"/>
        <v>0</v>
      </c>
      <c r="BJ24" s="107">
        <f t="shared" si="108"/>
        <v>0</v>
      </c>
      <c r="BK24" s="107">
        <f t="shared" si="108"/>
        <v>0</v>
      </c>
      <c r="BL24" s="107">
        <f t="shared" si="108"/>
        <v>0</v>
      </c>
      <c r="BM24" s="107">
        <f t="shared" si="79"/>
        <v>0</v>
      </c>
      <c r="BN24" s="107">
        <f t="shared" si="108"/>
        <v>0</v>
      </c>
      <c r="BO24" s="107">
        <f t="shared" si="108"/>
        <v>0</v>
      </c>
      <c r="BP24" s="107">
        <f t="shared" si="108"/>
        <v>0</v>
      </c>
      <c r="BQ24" s="107">
        <f t="shared" si="108"/>
        <v>0</v>
      </c>
      <c r="BR24" s="107">
        <f t="shared" si="108"/>
        <v>0</v>
      </c>
      <c r="BS24" s="107">
        <f t="shared" si="108"/>
        <v>0</v>
      </c>
      <c r="BT24" s="107">
        <f t="shared" si="108"/>
        <v>0</v>
      </c>
      <c r="BU24" s="107">
        <f t="shared" si="108"/>
        <v>0</v>
      </c>
      <c r="BV24" s="107">
        <f t="shared" si="108"/>
        <v>0</v>
      </c>
      <c r="BW24" s="107">
        <f t="shared" si="108"/>
        <v>0</v>
      </c>
      <c r="BX24" s="107">
        <f t="shared" si="108"/>
        <v>0</v>
      </c>
      <c r="BY24" s="107">
        <f t="shared" si="108"/>
        <v>0</v>
      </c>
      <c r="BZ24" s="107">
        <f t="shared" si="108"/>
        <v>0</v>
      </c>
      <c r="CA24" s="107">
        <f t="shared" ref="CA24:CY34" si="115">IF(CA$6=$L24,IF(OR($L24="Deposit Allocated",$E24="Deposit Detail"),$K24,SUM($F24:$G24)),0)</f>
        <v>0</v>
      </c>
      <c r="CB24" s="107">
        <f t="shared" si="115"/>
        <v>0</v>
      </c>
      <c r="CC24" s="107">
        <f t="shared" si="115"/>
        <v>0</v>
      </c>
      <c r="CD24" s="107">
        <f t="shared" si="115"/>
        <v>0</v>
      </c>
      <c r="CE24" s="107">
        <f t="shared" si="115"/>
        <v>0</v>
      </c>
      <c r="CF24" s="107">
        <f t="shared" si="115"/>
        <v>0</v>
      </c>
      <c r="CG24" s="107">
        <f t="shared" si="115"/>
        <v>0</v>
      </c>
      <c r="CH24" s="107">
        <f t="shared" si="115"/>
        <v>0</v>
      </c>
      <c r="CI24" s="107">
        <f t="shared" si="115"/>
        <v>0</v>
      </c>
      <c r="CJ24" s="107">
        <f t="shared" si="115"/>
        <v>0</v>
      </c>
      <c r="CK24" s="107">
        <f t="shared" si="115"/>
        <v>0</v>
      </c>
      <c r="CL24" s="107">
        <f t="shared" si="115"/>
        <v>0</v>
      </c>
      <c r="CM24" s="107">
        <f t="shared" si="115"/>
        <v>0</v>
      </c>
      <c r="CN24" s="107">
        <f t="shared" si="115"/>
        <v>0</v>
      </c>
      <c r="CO24" s="107">
        <f t="shared" si="115"/>
        <v>0</v>
      </c>
      <c r="CP24" s="107">
        <f t="shared" si="115"/>
        <v>0</v>
      </c>
      <c r="CQ24" s="107">
        <f t="shared" si="115"/>
        <v>0</v>
      </c>
      <c r="CR24" s="107">
        <f t="shared" si="115"/>
        <v>0</v>
      </c>
      <c r="CS24" s="107">
        <f t="shared" si="115"/>
        <v>0</v>
      </c>
      <c r="CT24" s="107">
        <f t="shared" si="115"/>
        <v>0</v>
      </c>
      <c r="CU24" s="107">
        <f t="shared" si="115"/>
        <v>0</v>
      </c>
      <c r="CV24" s="107">
        <f t="shared" si="115"/>
        <v>0</v>
      </c>
      <c r="CW24" s="107">
        <f t="shared" si="115"/>
        <v>0</v>
      </c>
      <c r="CX24" s="107">
        <f t="shared" si="115"/>
        <v>0</v>
      </c>
      <c r="CY24" s="107">
        <f t="shared" si="115"/>
        <v>0</v>
      </c>
      <c r="CZ24" s="107">
        <f t="shared" si="112"/>
        <v>0</v>
      </c>
      <c r="DA24" s="107">
        <f t="shared" si="112"/>
        <v>0</v>
      </c>
      <c r="DB24" s="107">
        <f t="shared" si="112"/>
        <v>0</v>
      </c>
      <c r="DC24" s="107">
        <f t="shared" si="112"/>
        <v>0</v>
      </c>
      <c r="DD24" s="107">
        <f t="shared" si="112"/>
        <v>0</v>
      </c>
      <c r="DE24" s="107">
        <f t="shared" si="112"/>
        <v>0</v>
      </c>
      <c r="DF24" s="107">
        <f t="shared" si="112"/>
        <v>0</v>
      </c>
      <c r="DG24" s="107">
        <f t="shared" si="112"/>
        <v>0</v>
      </c>
      <c r="DH24" s="107">
        <f t="shared" si="112"/>
        <v>0</v>
      </c>
      <c r="DI24" s="107">
        <f t="shared" si="112"/>
        <v>0</v>
      </c>
      <c r="DJ24" s="107">
        <f t="shared" si="112"/>
        <v>0</v>
      </c>
      <c r="DK24" s="107">
        <f t="shared" si="112"/>
        <v>0</v>
      </c>
      <c r="DL24" s="107">
        <f t="shared" si="112"/>
        <v>0</v>
      </c>
      <c r="DM24" s="107">
        <f t="shared" si="112"/>
        <v>0</v>
      </c>
      <c r="DN24" s="107">
        <f t="shared" si="112"/>
        <v>0</v>
      </c>
      <c r="DO24" s="107">
        <f t="shared" si="112"/>
        <v>0</v>
      </c>
      <c r="DP24" s="107">
        <f t="shared" si="112"/>
        <v>0</v>
      </c>
      <c r="DQ24" s="107">
        <f t="shared" si="112"/>
        <v>0</v>
      </c>
      <c r="DR24" s="107">
        <f t="shared" si="112"/>
        <v>0</v>
      </c>
      <c r="DS24" s="107">
        <f t="shared" si="112"/>
        <v>0</v>
      </c>
      <c r="DT24" s="107">
        <f t="shared" si="112"/>
        <v>0</v>
      </c>
    </row>
    <row r="25" spans="1:124" ht="12.75" customHeight="1" x14ac:dyDescent="0.25">
      <c r="A25" s="65"/>
      <c r="B25" s="198">
        <f t="shared" si="43"/>
        <v>19</v>
      </c>
      <c r="C25" s="66">
        <v>43714</v>
      </c>
      <c r="D25" s="67"/>
      <c r="E25" s="68" t="s">
        <v>249</v>
      </c>
      <c r="F25" s="71"/>
      <c r="G25" s="109"/>
      <c r="H25" s="199">
        <f t="shared" ref="H25" si="116">H24+F25+G25</f>
        <v>98257.89</v>
      </c>
      <c r="I25" s="69" t="s">
        <v>250</v>
      </c>
      <c r="J25" s="69" t="s">
        <v>259</v>
      </c>
      <c r="K25" s="70">
        <v>1535.85</v>
      </c>
      <c r="L25" s="204" t="s">
        <v>258</v>
      </c>
      <c r="M25" s="201" t="str">
        <f>IF(ISNA(MATCH($L25,'Linked Budget'!$B$6:$B$129,0)),"UNBUDGETED","")</f>
        <v/>
      </c>
      <c r="N25" s="202" t="str">
        <f t="shared" ref="N25" si="117">IF(AND(O25&lt;0,O25&lt;&gt;G25),"MISMATCH",IF(AND(O25&gt;0,O25&lt;&gt;F25,E25&lt;&gt;"Deposit Detail"),"MISMATCH",IF(AND(O25&gt;0,O25&lt;&gt;K25,E25="Deposit Detail"),"MISMATCH","")))</f>
        <v/>
      </c>
      <c r="O25" s="107">
        <f t="shared" si="57"/>
        <v>1535.85</v>
      </c>
      <c r="P25" s="107">
        <f t="shared" si="111"/>
        <v>0</v>
      </c>
      <c r="Q25" s="107">
        <f t="shared" si="111"/>
        <v>0</v>
      </c>
      <c r="R25" s="107">
        <f t="shared" si="111"/>
        <v>0</v>
      </c>
      <c r="S25" s="107">
        <f t="shared" si="111"/>
        <v>0</v>
      </c>
      <c r="T25" s="107">
        <f t="shared" si="111"/>
        <v>0</v>
      </c>
      <c r="U25" s="107">
        <f t="shared" si="111"/>
        <v>0</v>
      </c>
      <c r="V25" s="107">
        <f t="shared" si="111"/>
        <v>0</v>
      </c>
      <c r="W25" s="107">
        <f t="shared" si="108"/>
        <v>0</v>
      </c>
      <c r="X25" s="107">
        <f t="shared" si="108"/>
        <v>0</v>
      </c>
      <c r="Y25" s="107">
        <f t="shared" si="108"/>
        <v>0</v>
      </c>
      <c r="Z25" s="107">
        <f t="shared" si="108"/>
        <v>0</v>
      </c>
      <c r="AA25" s="107">
        <f t="shared" si="108"/>
        <v>0</v>
      </c>
      <c r="AB25" s="107">
        <f t="shared" si="108"/>
        <v>0</v>
      </c>
      <c r="AC25" s="107">
        <f t="shared" si="108"/>
        <v>0</v>
      </c>
      <c r="AD25" s="107">
        <f t="shared" si="108"/>
        <v>0</v>
      </c>
      <c r="AE25" s="107">
        <f t="shared" si="108"/>
        <v>0</v>
      </c>
      <c r="AF25" s="107">
        <f t="shared" si="108"/>
        <v>0</v>
      </c>
      <c r="AG25" s="107">
        <f t="shared" si="108"/>
        <v>0</v>
      </c>
      <c r="AH25" s="107">
        <f t="shared" si="108"/>
        <v>0</v>
      </c>
      <c r="AI25" s="107">
        <f t="shared" si="108"/>
        <v>0</v>
      </c>
      <c r="AJ25" s="107">
        <f t="shared" si="108"/>
        <v>0</v>
      </c>
      <c r="AK25" s="107">
        <f t="shared" si="108"/>
        <v>0</v>
      </c>
      <c r="AL25" s="107">
        <f t="shared" si="108"/>
        <v>0</v>
      </c>
      <c r="AM25" s="107">
        <f t="shared" si="108"/>
        <v>1535.85</v>
      </c>
      <c r="AN25" s="107">
        <f t="shared" si="108"/>
        <v>0</v>
      </c>
      <c r="AO25" s="107">
        <f t="shared" si="108"/>
        <v>0</v>
      </c>
      <c r="AP25" s="107">
        <f t="shared" si="108"/>
        <v>0</v>
      </c>
      <c r="AQ25" s="107">
        <f t="shared" si="108"/>
        <v>0</v>
      </c>
      <c r="AR25" s="107">
        <f t="shared" si="108"/>
        <v>0</v>
      </c>
      <c r="AS25" s="107">
        <f t="shared" si="108"/>
        <v>0</v>
      </c>
      <c r="AT25" s="107">
        <f t="shared" si="108"/>
        <v>0</v>
      </c>
      <c r="AU25" s="107">
        <f t="shared" si="108"/>
        <v>0</v>
      </c>
      <c r="AV25" s="107">
        <f t="shared" si="108"/>
        <v>0</v>
      </c>
      <c r="AW25" s="107">
        <f t="shared" si="108"/>
        <v>0</v>
      </c>
      <c r="AX25" s="107">
        <f t="shared" si="108"/>
        <v>0</v>
      </c>
      <c r="AY25" s="107">
        <f t="shared" si="108"/>
        <v>0</v>
      </c>
      <c r="AZ25" s="107">
        <f t="shared" si="108"/>
        <v>0</v>
      </c>
      <c r="BA25" s="107">
        <f t="shared" si="108"/>
        <v>0</v>
      </c>
      <c r="BB25" s="107">
        <f t="shared" si="108"/>
        <v>0</v>
      </c>
      <c r="BC25" s="107">
        <f t="shared" si="108"/>
        <v>0</v>
      </c>
      <c r="BD25" s="107">
        <f t="shared" si="108"/>
        <v>0</v>
      </c>
      <c r="BE25" s="107">
        <f t="shared" si="108"/>
        <v>0</v>
      </c>
      <c r="BF25" s="107">
        <f t="shared" si="108"/>
        <v>0</v>
      </c>
      <c r="BG25" s="107">
        <f t="shared" si="108"/>
        <v>0</v>
      </c>
      <c r="BH25" s="107">
        <f t="shared" si="108"/>
        <v>0</v>
      </c>
      <c r="BI25" s="107">
        <f t="shared" si="108"/>
        <v>0</v>
      </c>
      <c r="BJ25" s="107">
        <f t="shared" si="108"/>
        <v>0</v>
      </c>
      <c r="BK25" s="107">
        <f t="shared" si="108"/>
        <v>0</v>
      </c>
      <c r="BL25" s="107">
        <f t="shared" si="108"/>
        <v>0</v>
      </c>
      <c r="BM25" s="107">
        <f t="shared" si="79"/>
        <v>0</v>
      </c>
      <c r="BN25" s="107">
        <f t="shared" si="108"/>
        <v>0</v>
      </c>
      <c r="BO25" s="107">
        <f t="shared" si="108"/>
        <v>0</v>
      </c>
      <c r="BP25" s="107">
        <f t="shared" si="108"/>
        <v>0</v>
      </c>
      <c r="BQ25" s="107">
        <f t="shared" si="108"/>
        <v>0</v>
      </c>
      <c r="BR25" s="107">
        <f t="shared" si="108"/>
        <v>0</v>
      </c>
      <c r="BS25" s="107">
        <f t="shared" si="108"/>
        <v>0</v>
      </c>
      <c r="BT25" s="107">
        <f t="shared" si="108"/>
        <v>0</v>
      </c>
      <c r="BU25" s="107">
        <f t="shared" si="108"/>
        <v>0</v>
      </c>
      <c r="BV25" s="107">
        <f t="shared" si="108"/>
        <v>0</v>
      </c>
      <c r="BW25" s="107">
        <f t="shared" si="108"/>
        <v>0</v>
      </c>
      <c r="BX25" s="107">
        <f t="shared" si="108"/>
        <v>0</v>
      </c>
      <c r="BY25" s="107">
        <f t="shared" si="108"/>
        <v>0</v>
      </c>
      <c r="BZ25" s="107">
        <f t="shared" si="108"/>
        <v>0</v>
      </c>
      <c r="CA25" s="107">
        <f t="shared" si="115"/>
        <v>0</v>
      </c>
      <c r="CB25" s="107">
        <f t="shared" si="115"/>
        <v>0</v>
      </c>
      <c r="CC25" s="107">
        <f t="shared" si="115"/>
        <v>0</v>
      </c>
      <c r="CD25" s="107">
        <f t="shared" si="115"/>
        <v>0</v>
      </c>
      <c r="CE25" s="107">
        <f t="shared" si="115"/>
        <v>0</v>
      </c>
      <c r="CF25" s="107">
        <f t="shared" si="115"/>
        <v>0</v>
      </c>
      <c r="CG25" s="107">
        <f t="shared" si="115"/>
        <v>0</v>
      </c>
      <c r="CH25" s="107">
        <f t="shared" si="115"/>
        <v>0</v>
      </c>
      <c r="CI25" s="107">
        <f t="shared" si="115"/>
        <v>0</v>
      </c>
      <c r="CJ25" s="107">
        <f t="shared" si="115"/>
        <v>0</v>
      </c>
      <c r="CK25" s="107">
        <f t="shared" si="115"/>
        <v>0</v>
      </c>
      <c r="CL25" s="107">
        <f t="shared" si="115"/>
        <v>0</v>
      </c>
      <c r="CM25" s="107">
        <f t="shared" si="115"/>
        <v>0</v>
      </c>
      <c r="CN25" s="107">
        <f t="shared" si="115"/>
        <v>0</v>
      </c>
      <c r="CO25" s="107">
        <f t="shared" si="115"/>
        <v>0</v>
      </c>
      <c r="CP25" s="107">
        <f t="shared" si="115"/>
        <v>0</v>
      </c>
      <c r="CQ25" s="107">
        <f t="shared" si="115"/>
        <v>0</v>
      </c>
      <c r="CR25" s="107">
        <f t="shared" si="115"/>
        <v>0</v>
      </c>
      <c r="CS25" s="107">
        <f t="shared" si="115"/>
        <v>0</v>
      </c>
      <c r="CT25" s="107">
        <f t="shared" si="115"/>
        <v>0</v>
      </c>
      <c r="CU25" s="107">
        <f t="shared" si="115"/>
        <v>0</v>
      </c>
      <c r="CV25" s="107">
        <f t="shared" si="115"/>
        <v>0</v>
      </c>
      <c r="CW25" s="107">
        <f t="shared" si="115"/>
        <v>0</v>
      </c>
      <c r="CX25" s="107">
        <f t="shared" si="115"/>
        <v>0</v>
      </c>
      <c r="CY25" s="107">
        <f t="shared" si="115"/>
        <v>0</v>
      </c>
      <c r="CZ25" s="107">
        <f t="shared" si="112"/>
        <v>0</v>
      </c>
      <c r="DA25" s="107">
        <f t="shared" si="112"/>
        <v>0</v>
      </c>
      <c r="DB25" s="107">
        <f t="shared" si="112"/>
        <v>0</v>
      </c>
      <c r="DC25" s="107">
        <f t="shared" si="112"/>
        <v>0</v>
      </c>
      <c r="DD25" s="107">
        <f t="shared" si="112"/>
        <v>0</v>
      </c>
      <c r="DE25" s="107">
        <f t="shared" si="112"/>
        <v>0</v>
      </c>
      <c r="DF25" s="107">
        <f t="shared" si="112"/>
        <v>0</v>
      </c>
      <c r="DG25" s="107">
        <f t="shared" si="112"/>
        <v>0</v>
      </c>
      <c r="DH25" s="107">
        <f t="shared" si="112"/>
        <v>0</v>
      </c>
      <c r="DI25" s="107">
        <f t="shared" si="112"/>
        <v>0</v>
      </c>
      <c r="DJ25" s="107">
        <f t="shared" si="112"/>
        <v>0</v>
      </c>
      <c r="DK25" s="107">
        <f t="shared" si="112"/>
        <v>0</v>
      </c>
      <c r="DL25" s="107">
        <f t="shared" si="112"/>
        <v>0</v>
      </c>
      <c r="DM25" s="107">
        <f t="shared" si="112"/>
        <v>0</v>
      </c>
      <c r="DN25" s="107">
        <f t="shared" si="112"/>
        <v>0</v>
      </c>
      <c r="DO25" s="107">
        <f t="shared" si="112"/>
        <v>0</v>
      </c>
      <c r="DP25" s="107">
        <f t="shared" si="112"/>
        <v>0</v>
      </c>
      <c r="DQ25" s="107">
        <f t="shared" si="112"/>
        <v>0</v>
      </c>
      <c r="DR25" s="107">
        <f t="shared" si="112"/>
        <v>0</v>
      </c>
      <c r="DS25" s="107">
        <f t="shared" si="112"/>
        <v>0</v>
      </c>
      <c r="DT25" s="107">
        <f t="shared" si="112"/>
        <v>0</v>
      </c>
    </row>
    <row r="26" spans="1:124" ht="12.75" customHeight="1" x14ac:dyDescent="0.25">
      <c r="A26" s="65"/>
      <c r="B26" s="198">
        <f t="shared" si="43"/>
        <v>20</v>
      </c>
      <c r="C26" s="66">
        <v>43714</v>
      </c>
      <c r="D26" s="67"/>
      <c r="E26" s="68" t="s">
        <v>249</v>
      </c>
      <c r="F26" s="71"/>
      <c r="G26" s="109"/>
      <c r="H26" s="199">
        <f t="shared" ref="H26" si="118">H25+F26+G26</f>
        <v>98257.89</v>
      </c>
      <c r="I26" s="69" t="s">
        <v>250</v>
      </c>
      <c r="J26" s="69" t="s">
        <v>260</v>
      </c>
      <c r="K26" s="70">
        <v>2461.56</v>
      </c>
      <c r="L26" s="204" t="s">
        <v>230</v>
      </c>
      <c r="M26" s="201" t="str">
        <f>IF(ISNA(MATCH($L26,'Linked Budget'!$B$6:$B$129,0)),"UNBUDGETED","")</f>
        <v/>
      </c>
      <c r="N26" s="202" t="str">
        <f t="shared" ref="N26" si="119">IF(AND(O26&lt;0,O26&lt;&gt;G26),"MISMATCH",IF(AND(O26&gt;0,O26&lt;&gt;F26,E26&lt;&gt;"Deposit Detail"),"MISMATCH",IF(AND(O26&gt;0,O26&lt;&gt;K26,E26="Deposit Detail"),"MISMATCH","")))</f>
        <v/>
      </c>
      <c r="O26" s="107">
        <f t="shared" si="57"/>
        <v>2461.56</v>
      </c>
      <c r="P26" s="107">
        <f t="shared" si="111"/>
        <v>0</v>
      </c>
      <c r="Q26" s="107">
        <f t="shared" si="111"/>
        <v>0</v>
      </c>
      <c r="R26" s="107">
        <f t="shared" si="111"/>
        <v>0</v>
      </c>
      <c r="S26" s="107">
        <f t="shared" si="111"/>
        <v>0</v>
      </c>
      <c r="T26" s="107">
        <f t="shared" si="111"/>
        <v>0</v>
      </c>
      <c r="U26" s="107">
        <f t="shared" si="111"/>
        <v>0</v>
      </c>
      <c r="V26" s="107">
        <f t="shared" si="111"/>
        <v>0</v>
      </c>
      <c r="W26" s="107">
        <f t="shared" si="108"/>
        <v>0</v>
      </c>
      <c r="X26" s="107">
        <f t="shared" si="108"/>
        <v>0</v>
      </c>
      <c r="Y26" s="107">
        <f t="shared" si="108"/>
        <v>0</v>
      </c>
      <c r="Z26" s="107">
        <f t="shared" si="108"/>
        <v>0</v>
      </c>
      <c r="AA26" s="107">
        <f t="shared" si="108"/>
        <v>0</v>
      </c>
      <c r="AB26" s="107">
        <f t="shared" si="108"/>
        <v>0</v>
      </c>
      <c r="AC26" s="107">
        <f t="shared" si="108"/>
        <v>0</v>
      </c>
      <c r="AD26" s="107">
        <f t="shared" si="108"/>
        <v>0</v>
      </c>
      <c r="AE26" s="107">
        <f t="shared" si="108"/>
        <v>0</v>
      </c>
      <c r="AF26" s="107">
        <f t="shared" si="108"/>
        <v>0</v>
      </c>
      <c r="AG26" s="107">
        <f t="shared" si="108"/>
        <v>0</v>
      </c>
      <c r="AH26" s="107">
        <f t="shared" si="108"/>
        <v>0</v>
      </c>
      <c r="AI26" s="107">
        <f t="shared" si="108"/>
        <v>0</v>
      </c>
      <c r="AJ26" s="107">
        <f t="shared" si="108"/>
        <v>0</v>
      </c>
      <c r="AK26" s="107">
        <f t="shared" si="108"/>
        <v>0</v>
      </c>
      <c r="AL26" s="107">
        <f t="shared" si="108"/>
        <v>0</v>
      </c>
      <c r="AM26" s="107">
        <f t="shared" si="108"/>
        <v>0</v>
      </c>
      <c r="AN26" s="107">
        <f t="shared" si="108"/>
        <v>2461.56</v>
      </c>
      <c r="AO26" s="107">
        <f t="shared" si="108"/>
        <v>0</v>
      </c>
      <c r="AP26" s="107">
        <f t="shared" si="108"/>
        <v>0</v>
      </c>
      <c r="AQ26" s="107">
        <f t="shared" si="108"/>
        <v>0</v>
      </c>
      <c r="AR26" s="107">
        <f t="shared" si="108"/>
        <v>0</v>
      </c>
      <c r="AS26" s="107">
        <f t="shared" si="108"/>
        <v>0</v>
      </c>
      <c r="AT26" s="107">
        <f t="shared" si="108"/>
        <v>0</v>
      </c>
      <c r="AU26" s="107">
        <f t="shared" si="108"/>
        <v>0</v>
      </c>
      <c r="AV26" s="107">
        <f t="shared" si="108"/>
        <v>0</v>
      </c>
      <c r="AW26" s="107">
        <f t="shared" si="108"/>
        <v>0</v>
      </c>
      <c r="AX26" s="107">
        <f t="shared" si="108"/>
        <v>0</v>
      </c>
      <c r="AY26" s="107">
        <f t="shared" si="108"/>
        <v>0</v>
      </c>
      <c r="AZ26" s="107">
        <f t="shared" si="108"/>
        <v>0</v>
      </c>
      <c r="BA26" s="107">
        <f t="shared" si="108"/>
        <v>0</v>
      </c>
      <c r="BB26" s="107">
        <f t="shared" si="108"/>
        <v>0</v>
      </c>
      <c r="BC26" s="107">
        <f t="shared" si="108"/>
        <v>0</v>
      </c>
      <c r="BD26" s="107">
        <f t="shared" si="108"/>
        <v>0</v>
      </c>
      <c r="BE26" s="107">
        <f t="shared" si="108"/>
        <v>0</v>
      </c>
      <c r="BF26" s="107">
        <f t="shared" ref="BF26:BZ38" si="120">IF(BF$6=$L26,IF(OR($L26="Deposit Allocated",$E26="Deposit Detail"),$K26,SUM($F26:$G26)),0)</f>
        <v>0</v>
      </c>
      <c r="BG26" s="107">
        <f t="shared" si="120"/>
        <v>0</v>
      </c>
      <c r="BH26" s="107">
        <f t="shared" si="120"/>
        <v>0</v>
      </c>
      <c r="BI26" s="107">
        <f t="shared" si="120"/>
        <v>0</v>
      </c>
      <c r="BJ26" s="107">
        <f t="shared" si="120"/>
        <v>0</v>
      </c>
      <c r="BK26" s="107">
        <f t="shared" si="120"/>
        <v>0</v>
      </c>
      <c r="BL26" s="107">
        <f t="shared" si="120"/>
        <v>0</v>
      </c>
      <c r="BM26" s="107">
        <f t="shared" si="79"/>
        <v>0</v>
      </c>
      <c r="BN26" s="107">
        <f t="shared" si="120"/>
        <v>0</v>
      </c>
      <c r="BO26" s="107">
        <f t="shared" si="120"/>
        <v>0</v>
      </c>
      <c r="BP26" s="107">
        <f t="shared" si="120"/>
        <v>0</v>
      </c>
      <c r="BQ26" s="107">
        <f t="shared" si="120"/>
        <v>0</v>
      </c>
      <c r="BR26" s="107">
        <f t="shared" si="120"/>
        <v>0</v>
      </c>
      <c r="BS26" s="107">
        <f t="shared" si="120"/>
        <v>0</v>
      </c>
      <c r="BT26" s="107">
        <f t="shared" si="120"/>
        <v>0</v>
      </c>
      <c r="BU26" s="107">
        <f t="shared" si="120"/>
        <v>0</v>
      </c>
      <c r="BV26" s="107">
        <f t="shared" si="120"/>
        <v>0</v>
      </c>
      <c r="BW26" s="107">
        <f t="shared" si="120"/>
        <v>0</v>
      </c>
      <c r="BX26" s="107">
        <f t="shared" si="120"/>
        <v>0</v>
      </c>
      <c r="BY26" s="107">
        <f t="shared" si="120"/>
        <v>0</v>
      </c>
      <c r="BZ26" s="107">
        <f t="shared" si="120"/>
        <v>0</v>
      </c>
      <c r="CA26" s="107">
        <f t="shared" si="115"/>
        <v>0</v>
      </c>
      <c r="CB26" s="107">
        <f t="shared" si="115"/>
        <v>0</v>
      </c>
      <c r="CC26" s="107">
        <f t="shared" si="115"/>
        <v>0</v>
      </c>
      <c r="CD26" s="107">
        <f t="shared" si="115"/>
        <v>0</v>
      </c>
      <c r="CE26" s="107">
        <f t="shared" si="115"/>
        <v>0</v>
      </c>
      <c r="CF26" s="107">
        <f t="shared" si="115"/>
        <v>0</v>
      </c>
      <c r="CG26" s="107">
        <f t="shared" si="115"/>
        <v>0</v>
      </c>
      <c r="CH26" s="107">
        <f t="shared" si="115"/>
        <v>0</v>
      </c>
      <c r="CI26" s="107">
        <f t="shared" si="115"/>
        <v>0</v>
      </c>
      <c r="CJ26" s="107">
        <f t="shared" si="115"/>
        <v>0</v>
      </c>
      <c r="CK26" s="107">
        <f t="shared" si="115"/>
        <v>0</v>
      </c>
      <c r="CL26" s="107">
        <f t="shared" si="115"/>
        <v>0</v>
      </c>
      <c r="CM26" s="107">
        <f t="shared" si="115"/>
        <v>0</v>
      </c>
      <c r="CN26" s="107">
        <f t="shared" si="115"/>
        <v>0</v>
      </c>
      <c r="CO26" s="107">
        <f t="shared" si="115"/>
        <v>0</v>
      </c>
      <c r="CP26" s="107">
        <f t="shared" si="115"/>
        <v>0</v>
      </c>
      <c r="CQ26" s="107">
        <f t="shared" si="115"/>
        <v>0</v>
      </c>
      <c r="CR26" s="107">
        <f t="shared" si="115"/>
        <v>0</v>
      </c>
      <c r="CS26" s="107">
        <f t="shared" si="115"/>
        <v>0</v>
      </c>
      <c r="CT26" s="107">
        <f t="shared" si="115"/>
        <v>0</v>
      </c>
      <c r="CU26" s="107">
        <f t="shared" si="115"/>
        <v>0</v>
      </c>
      <c r="CV26" s="107">
        <f t="shared" si="115"/>
        <v>0</v>
      </c>
      <c r="CW26" s="107">
        <f t="shared" si="115"/>
        <v>0</v>
      </c>
      <c r="CX26" s="107">
        <f t="shared" si="115"/>
        <v>0</v>
      </c>
      <c r="CY26" s="107">
        <f t="shared" si="115"/>
        <v>0</v>
      </c>
      <c r="CZ26" s="107">
        <f t="shared" si="112"/>
        <v>0</v>
      </c>
      <c r="DA26" s="107">
        <f t="shared" si="112"/>
        <v>0</v>
      </c>
      <c r="DB26" s="107">
        <f t="shared" si="112"/>
        <v>0</v>
      </c>
      <c r="DC26" s="107">
        <f t="shared" si="112"/>
        <v>0</v>
      </c>
      <c r="DD26" s="107">
        <f t="shared" si="112"/>
        <v>0</v>
      </c>
      <c r="DE26" s="107">
        <f t="shared" si="112"/>
        <v>0</v>
      </c>
      <c r="DF26" s="107">
        <f t="shared" si="112"/>
        <v>0</v>
      </c>
      <c r="DG26" s="107">
        <f t="shared" si="112"/>
        <v>0</v>
      </c>
      <c r="DH26" s="107">
        <f t="shared" si="112"/>
        <v>0</v>
      </c>
      <c r="DI26" s="107">
        <f t="shared" si="112"/>
        <v>0</v>
      </c>
      <c r="DJ26" s="107">
        <f t="shared" si="112"/>
        <v>0</v>
      </c>
      <c r="DK26" s="107">
        <f t="shared" si="112"/>
        <v>0</v>
      </c>
      <c r="DL26" s="107">
        <f t="shared" si="112"/>
        <v>0</v>
      </c>
      <c r="DM26" s="107">
        <f t="shared" si="112"/>
        <v>0</v>
      </c>
      <c r="DN26" s="107">
        <f t="shared" si="112"/>
        <v>0</v>
      </c>
      <c r="DO26" s="107">
        <f t="shared" si="112"/>
        <v>0</v>
      </c>
      <c r="DP26" s="107">
        <f t="shared" si="112"/>
        <v>0</v>
      </c>
      <c r="DQ26" s="107">
        <f t="shared" si="112"/>
        <v>0</v>
      </c>
      <c r="DR26" s="107">
        <f t="shared" si="112"/>
        <v>0</v>
      </c>
      <c r="DS26" s="107">
        <f t="shared" si="112"/>
        <v>0</v>
      </c>
      <c r="DT26" s="107">
        <f t="shared" si="112"/>
        <v>0</v>
      </c>
    </row>
    <row r="27" spans="1:124" ht="12.75" customHeight="1" x14ac:dyDescent="0.25">
      <c r="A27" s="65"/>
      <c r="B27" s="198">
        <f t="shared" si="43"/>
        <v>21</v>
      </c>
      <c r="C27" s="66">
        <v>43714</v>
      </c>
      <c r="D27" s="67"/>
      <c r="E27" s="68" t="s">
        <v>249</v>
      </c>
      <c r="F27" s="71"/>
      <c r="G27" s="109"/>
      <c r="H27" s="199">
        <f t="shared" ref="H27" si="121">H26+F27+G27</f>
        <v>98257.89</v>
      </c>
      <c r="I27" s="69" t="s">
        <v>250</v>
      </c>
      <c r="J27" s="69" t="s">
        <v>261</v>
      </c>
      <c r="K27" s="70">
        <v>2148.9</v>
      </c>
      <c r="L27" s="204" t="s">
        <v>182</v>
      </c>
      <c r="M27" s="201" t="str">
        <f>IF(ISNA(MATCH($L27,'Linked Budget'!$B$6:$B$129,0)),"UNBUDGETED","")</f>
        <v/>
      </c>
      <c r="N27" s="202" t="str">
        <f t="shared" ref="N27" si="122">IF(AND(O27&lt;0,O27&lt;&gt;G27),"MISMATCH",IF(AND(O27&gt;0,O27&lt;&gt;F27,E27&lt;&gt;"Deposit Detail"),"MISMATCH",IF(AND(O27&gt;0,O27&lt;&gt;K27,E27="Deposit Detail"),"MISMATCH","")))</f>
        <v/>
      </c>
      <c r="O27" s="107">
        <f t="shared" si="57"/>
        <v>2148.9</v>
      </c>
      <c r="P27" s="107">
        <f t="shared" si="111"/>
        <v>0</v>
      </c>
      <c r="Q27" s="107">
        <f t="shared" si="111"/>
        <v>0</v>
      </c>
      <c r="R27" s="107">
        <f t="shared" si="111"/>
        <v>0</v>
      </c>
      <c r="S27" s="107">
        <f t="shared" si="111"/>
        <v>0</v>
      </c>
      <c r="T27" s="107">
        <f t="shared" si="111"/>
        <v>0</v>
      </c>
      <c r="U27" s="107">
        <f t="shared" si="111"/>
        <v>0</v>
      </c>
      <c r="V27" s="107">
        <f t="shared" si="111"/>
        <v>0</v>
      </c>
      <c r="W27" s="107">
        <f t="shared" si="111"/>
        <v>0</v>
      </c>
      <c r="X27" s="107">
        <f t="shared" si="111"/>
        <v>0</v>
      </c>
      <c r="Y27" s="107">
        <f t="shared" si="111"/>
        <v>0</v>
      </c>
      <c r="Z27" s="107">
        <f t="shared" si="111"/>
        <v>0</v>
      </c>
      <c r="AA27" s="107">
        <f t="shared" si="111"/>
        <v>0</v>
      </c>
      <c r="AB27" s="107">
        <f t="shared" si="111"/>
        <v>0</v>
      </c>
      <c r="AC27" s="107">
        <f t="shared" si="111"/>
        <v>0</v>
      </c>
      <c r="AD27" s="107">
        <f t="shared" si="111"/>
        <v>2148.9</v>
      </c>
      <c r="AE27" s="107">
        <f t="shared" si="111"/>
        <v>0</v>
      </c>
      <c r="AF27" s="107">
        <f t="shared" ref="AF27:BE36" si="123">IF(AF$6=$L27,IF(OR($L27="Deposit Allocated",$E27="Deposit Detail"),$K27,SUM($F27:$G27)),0)</f>
        <v>0</v>
      </c>
      <c r="AG27" s="107">
        <f t="shared" si="123"/>
        <v>0</v>
      </c>
      <c r="AH27" s="107">
        <f t="shared" si="123"/>
        <v>0</v>
      </c>
      <c r="AI27" s="107">
        <f t="shared" si="123"/>
        <v>0</v>
      </c>
      <c r="AJ27" s="107">
        <f t="shared" si="123"/>
        <v>0</v>
      </c>
      <c r="AK27" s="107">
        <f t="shared" si="123"/>
        <v>0</v>
      </c>
      <c r="AL27" s="107">
        <f t="shared" si="123"/>
        <v>0</v>
      </c>
      <c r="AM27" s="107">
        <f t="shared" si="123"/>
        <v>0</v>
      </c>
      <c r="AN27" s="107">
        <f t="shared" si="123"/>
        <v>0</v>
      </c>
      <c r="AO27" s="107">
        <f t="shared" si="123"/>
        <v>0</v>
      </c>
      <c r="AP27" s="107">
        <f t="shared" si="123"/>
        <v>0</v>
      </c>
      <c r="AQ27" s="107">
        <f t="shared" si="123"/>
        <v>0</v>
      </c>
      <c r="AR27" s="107">
        <f t="shared" si="123"/>
        <v>0</v>
      </c>
      <c r="AS27" s="107">
        <f t="shared" si="123"/>
        <v>0</v>
      </c>
      <c r="AT27" s="107">
        <f t="shared" si="123"/>
        <v>0</v>
      </c>
      <c r="AU27" s="107">
        <f t="shared" si="123"/>
        <v>0</v>
      </c>
      <c r="AV27" s="107">
        <f t="shared" si="123"/>
        <v>0</v>
      </c>
      <c r="AW27" s="107">
        <f t="shared" si="123"/>
        <v>0</v>
      </c>
      <c r="AX27" s="107">
        <f t="shared" si="123"/>
        <v>0</v>
      </c>
      <c r="AY27" s="107">
        <f t="shared" si="123"/>
        <v>0</v>
      </c>
      <c r="AZ27" s="107">
        <f t="shared" si="123"/>
        <v>0</v>
      </c>
      <c r="BA27" s="107">
        <f t="shared" si="123"/>
        <v>0</v>
      </c>
      <c r="BB27" s="107">
        <f t="shared" si="123"/>
        <v>0</v>
      </c>
      <c r="BC27" s="107">
        <f t="shared" si="123"/>
        <v>0</v>
      </c>
      <c r="BD27" s="107">
        <f t="shared" si="123"/>
        <v>0</v>
      </c>
      <c r="BE27" s="107">
        <f t="shared" si="123"/>
        <v>0</v>
      </c>
      <c r="BF27" s="107">
        <f t="shared" si="120"/>
        <v>0</v>
      </c>
      <c r="BG27" s="107">
        <f t="shared" si="120"/>
        <v>0</v>
      </c>
      <c r="BH27" s="107">
        <f t="shared" si="120"/>
        <v>0</v>
      </c>
      <c r="BI27" s="107">
        <f t="shared" si="120"/>
        <v>0</v>
      </c>
      <c r="BJ27" s="107">
        <f t="shared" si="120"/>
        <v>0</v>
      </c>
      <c r="BK27" s="107">
        <f t="shared" si="120"/>
        <v>0</v>
      </c>
      <c r="BL27" s="107">
        <f t="shared" si="120"/>
        <v>0</v>
      </c>
      <c r="BM27" s="107">
        <f t="shared" si="79"/>
        <v>0</v>
      </c>
      <c r="BN27" s="107">
        <f t="shared" si="120"/>
        <v>0</v>
      </c>
      <c r="BO27" s="107">
        <f t="shared" si="120"/>
        <v>0</v>
      </c>
      <c r="BP27" s="107">
        <f t="shared" si="120"/>
        <v>0</v>
      </c>
      <c r="BQ27" s="107">
        <f t="shared" si="120"/>
        <v>0</v>
      </c>
      <c r="BR27" s="107">
        <f t="shared" si="120"/>
        <v>0</v>
      </c>
      <c r="BS27" s="107">
        <f t="shared" si="120"/>
        <v>0</v>
      </c>
      <c r="BT27" s="107">
        <f t="shared" si="120"/>
        <v>0</v>
      </c>
      <c r="BU27" s="107">
        <f t="shared" si="120"/>
        <v>0</v>
      </c>
      <c r="BV27" s="107">
        <f t="shared" si="120"/>
        <v>0</v>
      </c>
      <c r="BW27" s="107">
        <f t="shared" si="120"/>
        <v>0</v>
      </c>
      <c r="BX27" s="107">
        <f t="shared" si="120"/>
        <v>0</v>
      </c>
      <c r="BY27" s="107">
        <f t="shared" si="120"/>
        <v>0</v>
      </c>
      <c r="BZ27" s="107">
        <f t="shared" si="120"/>
        <v>0</v>
      </c>
      <c r="CA27" s="107">
        <f t="shared" si="115"/>
        <v>0</v>
      </c>
      <c r="CB27" s="107">
        <f t="shared" si="115"/>
        <v>0</v>
      </c>
      <c r="CC27" s="107">
        <f t="shared" si="115"/>
        <v>0</v>
      </c>
      <c r="CD27" s="107">
        <f t="shared" si="115"/>
        <v>0</v>
      </c>
      <c r="CE27" s="107">
        <f t="shared" si="115"/>
        <v>0</v>
      </c>
      <c r="CF27" s="107">
        <f t="shared" si="115"/>
        <v>0</v>
      </c>
      <c r="CG27" s="107">
        <f t="shared" si="115"/>
        <v>0</v>
      </c>
      <c r="CH27" s="107">
        <f t="shared" si="115"/>
        <v>0</v>
      </c>
      <c r="CI27" s="107">
        <f t="shared" si="115"/>
        <v>0</v>
      </c>
      <c r="CJ27" s="107">
        <f t="shared" si="115"/>
        <v>0</v>
      </c>
      <c r="CK27" s="107">
        <f t="shared" si="115"/>
        <v>0</v>
      </c>
      <c r="CL27" s="107">
        <f t="shared" si="115"/>
        <v>0</v>
      </c>
      <c r="CM27" s="107">
        <f t="shared" si="115"/>
        <v>0</v>
      </c>
      <c r="CN27" s="107">
        <f t="shared" si="115"/>
        <v>0</v>
      </c>
      <c r="CO27" s="107">
        <f t="shared" si="115"/>
        <v>0</v>
      </c>
      <c r="CP27" s="107">
        <f t="shared" si="115"/>
        <v>0</v>
      </c>
      <c r="CQ27" s="107">
        <f t="shared" si="115"/>
        <v>0</v>
      </c>
      <c r="CR27" s="107">
        <f t="shared" si="115"/>
        <v>0</v>
      </c>
      <c r="CS27" s="107">
        <f t="shared" si="115"/>
        <v>0</v>
      </c>
      <c r="CT27" s="107">
        <f t="shared" si="115"/>
        <v>0</v>
      </c>
      <c r="CU27" s="107">
        <f t="shared" si="115"/>
        <v>0</v>
      </c>
      <c r="CV27" s="107">
        <f t="shared" si="115"/>
        <v>0</v>
      </c>
      <c r="CW27" s="107">
        <f t="shared" si="115"/>
        <v>0</v>
      </c>
      <c r="CX27" s="107">
        <f t="shared" si="115"/>
        <v>0</v>
      </c>
      <c r="CY27" s="107">
        <f t="shared" si="115"/>
        <v>0</v>
      </c>
      <c r="CZ27" s="107">
        <f t="shared" si="112"/>
        <v>0</v>
      </c>
      <c r="DA27" s="107">
        <f t="shared" si="112"/>
        <v>0</v>
      </c>
      <c r="DB27" s="107">
        <f t="shared" si="112"/>
        <v>0</v>
      </c>
      <c r="DC27" s="107">
        <f t="shared" si="112"/>
        <v>0</v>
      </c>
      <c r="DD27" s="107">
        <f t="shared" si="112"/>
        <v>0</v>
      </c>
      <c r="DE27" s="107">
        <f t="shared" si="112"/>
        <v>0</v>
      </c>
      <c r="DF27" s="107">
        <f t="shared" si="112"/>
        <v>0</v>
      </c>
      <c r="DG27" s="107">
        <f t="shared" si="112"/>
        <v>0</v>
      </c>
      <c r="DH27" s="107">
        <f t="shared" si="112"/>
        <v>0</v>
      </c>
      <c r="DI27" s="107">
        <f t="shared" si="112"/>
        <v>0</v>
      </c>
      <c r="DJ27" s="107">
        <f t="shared" si="112"/>
        <v>0</v>
      </c>
      <c r="DK27" s="107">
        <f t="shared" si="112"/>
        <v>0</v>
      </c>
      <c r="DL27" s="107">
        <f t="shared" si="112"/>
        <v>0</v>
      </c>
      <c r="DM27" s="107">
        <f t="shared" si="112"/>
        <v>0</v>
      </c>
      <c r="DN27" s="107">
        <f t="shared" si="112"/>
        <v>0</v>
      </c>
      <c r="DO27" s="107">
        <f t="shared" si="112"/>
        <v>0</v>
      </c>
      <c r="DP27" s="107">
        <f t="shared" si="112"/>
        <v>0</v>
      </c>
      <c r="DQ27" s="107">
        <f t="shared" si="112"/>
        <v>0</v>
      </c>
      <c r="DR27" s="107">
        <f t="shared" si="112"/>
        <v>0</v>
      </c>
      <c r="DS27" s="107">
        <f t="shared" si="112"/>
        <v>0</v>
      </c>
      <c r="DT27" s="107">
        <f t="shared" si="112"/>
        <v>0</v>
      </c>
    </row>
    <row r="28" spans="1:124" ht="12.75" customHeight="1" x14ac:dyDescent="0.25">
      <c r="A28" s="65"/>
      <c r="B28" s="198">
        <f t="shared" si="43"/>
        <v>22</v>
      </c>
      <c r="C28" s="66">
        <v>43714</v>
      </c>
      <c r="D28" s="67"/>
      <c r="E28" s="68" t="s">
        <v>249</v>
      </c>
      <c r="F28" s="71"/>
      <c r="G28" s="109"/>
      <c r="H28" s="199">
        <f t="shared" ref="H28" si="124">H27+F28+G28</f>
        <v>98257.89</v>
      </c>
      <c r="I28" s="69" t="s">
        <v>250</v>
      </c>
      <c r="J28" s="69" t="s">
        <v>262</v>
      </c>
      <c r="K28" s="70">
        <v>2577.42</v>
      </c>
      <c r="L28" s="204" t="s">
        <v>139</v>
      </c>
      <c r="M28" s="201" t="str">
        <f>IF(ISNA(MATCH($L28,'Linked Budget'!$B$6:$B$129,0)),"UNBUDGETED","")</f>
        <v/>
      </c>
      <c r="N28" s="202" t="str">
        <f t="shared" ref="N28" si="125">IF(AND(O28&lt;0,O28&lt;&gt;G28),"MISMATCH",IF(AND(O28&gt;0,O28&lt;&gt;F28,E28&lt;&gt;"Deposit Detail"),"MISMATCH",IF(AND(O28&gt;0,O28&lt;&gt;K28,E28="Deposit Detail"),"MISMATCH","")))</f>
        <v/>
      </c>
      <c r="O28" s="107">
        <f t="shared" si="57"/>
        <v>2577.42</v>
      </c>
      <c r="P28" s="107">
        <f t="shared" si="111"/>
        <v>0</v>
      </c>
      <c r="Q28" s="107">
        <f t="shared" si="111"/>
        <v>0</v>
      </c>
      <c r="R28" s="107">
        <f t="shared" si="111"/>
        <v>0</v>
      </c>
      <c r="S28" s="107">
        <f t="shared" si="111"/>
        <v>0</v>
      </c>
      <c r="T28" s="107">
        <f t="shared" si="111"/>
        <v>0</v>
      </c>
      <c r="U28" s="107">
        <f t="shared" si="111"/>
        <v>0</v>
      </c>
      <c r="V28" s="107">
        <f t="shared" si="111"/>
        <v>0</v>
      </c>
      <c r="W28" s="107">
        <f t="shared" si="111"/>
        <v>0</v>
      </c>
      <c r="X28" s="107">
        <f t="shared" si="111"/>
        <v>0</v>
      </c>
      <c r="Y28" s="107">
        <f t="shared" si="111"/>
        <v>0</v>
      </c>
      <c r="Z28" s="107">
        <f t="shared" si="111"/>
        <v>0</v>
      </c>
      <c r="AA28" s="107">
        <f t="shared" si="111"/>
        <v>0</v>
      </c>
      <c r="AB28" s="107">
        <f t="shared" si="111"/>
        <v>0</v>
      </c>
      <c r="AC28" s="107">
        <f t="shared" si="111"/>
        <v>0</v>
      </c>
      <c r="AD28" s="107">
        <f t="shared" si="111"/>
        <v>0</v>
      </c>
      <c r="AE28" s="107">
        <f t="shared" si="111"/>
        <v>0</v>
      </c>
      <c r="AF28" s="107">
        <f t="shared" si="123"/>
        <v>0</v>
      </c>
      <c r="AG28" s="107">
        <f t="shared" si="123"/>
        <v>0</v>
      </c>
      <c r="AH28" s="107">
        <f t="shared" si="123"/>
        <v>0</v>
      </c>
      <c r="AI28" s="107">
        <f t="shared" si="123"/>
        <v>0</v>
      </c>
      <c r="AJ28" s="107">
        <f t="shared" si="123"/>
        <v>0</v>
      </c>
      <c r="AK28" s="107">
        <f t="shared" si="123"/>
        <v>0</v>
      </c>
      <c r="AL28" s="107">
        <f t="shared" si="123"/>
        <v>0</v>
      </c>
      <c r="AM28" s="107">
        <f t="shared" si="123"/>
        <v>0</v>
      </c>
      <c r="AN28" s="107">
        <f t="shared" si="123"/>
        <v>0</v>
      </c>
      <c r="AO28" s="107">
        <f t="shared" si="123"/>
        <v>2577.42</v>
      </c>
      <c r="AP28" s="107">
        <f t="shared" si="123"/>
        <v>0</v>
      </c>
      <c r="AQ28" s="107">
        <f t="shared" si="123"/>
        <v>0</v>
      </c>
      <c r="AR28" s="107">
        <f t="shared" si="123"/>
        <v>0</v>
      </c>
      <c r="AS28" s="107">
        <f t="shared" si="123"/>
        <v>0</v>
      </c>
      <c r="AT28" s="107">
        <f t="shared" si="123"/>
        <v>0</v>
      </c>
      <c r="AU28" s="107">
        <f t="shared" si="123"/>
        <v>0</v>
      </c>
      <c r="AV28" s="107">
        <f t="shared" si="123"/>
        <v>0</v>
      </c>
      <c r="AW28" s="107">
        <f t="shared" si="123"/>
        <v>0</v>
      </c>
      <c r="AX28" s="107">
        <f t="shared" si="123"/>
        <v>0</v>
      </c>
      <c r="AY28" s="107">
        <f t="shared" si="123"/>
        <v>0</v>
      </c>
      <c r="AZ28" s="107">
        <f t="shared" si="123"/>
        <v>0</v>
      </c>
      <c r="BA28" s="107">
        <f t="shared" si="123"/>
        <v>0</v>
      </c>
      <c r="BB28" s="107">
        <f t="shared" si="123"/>
        <v>0</v>
      </c>
      <c r="BC28" s="107">
        <f t="shared" si="123"/>
        <v>0</v>
      </c>
      <c r="BD28" s="107">
        <f t="shared" si="123"/>
        <v>0</v>
      </c>
      <c r="BE28" s="107">
        <f t="shared" si="123"/>
        <v>0</v>
      </c>
      <c r="BF28" s="107">
        <f t="shared" si="120"/>
        <v>0</v>
      </c>
      <c r="BG28" s="107">
        <f t="shared" si="120"/>
        <v>0</v>
      </c>
      <c r="BH28" s="107">
        <f t="shared" si="120"/>
        <v>0</v>
      </c>
      <c r="BI28" s="107">
        <f t="shared" si="120"/>
        <v>0</v>
      </c>
      <c r="BJ28" s="107">
        <f t="shared" si="120"/>
        <v>0</v>
      </c>
      <c r="BK28" s="107">
        <f t="shared" si="120"/>
        <v>0</v>
      </c>
      <c r="BL28" s="107">
        <f t="shared" si="120"/>
        <v>0</v>
      </c>
      <c r="BM28" s="107">
        <f t="shared" si="79"/>
        <v>0</v>
      </c>
      <c r="BN28" s="107">
        <f t="shared" si="120"/>
        <v>0</v>
      </c>
      <c r="BO28" s="107">
        <f t="shared" si="120"/>
        <v>0</v>
      </c>
      <c r="BP28" s="107">
        <f t="shared" si="120"/>
        <v>0</v>
      </c>
      <c r="BQ28" s="107">
        <f t="shared" si="120"/>
        <v>0</v>
      </c>
      <c r="BR28" s="107">
        <f t="shared" si="120"/>
        <v>0</v>
      </c>
      <c r="BS28" s="107">
        <f t="shared" si="120"/>
        <v>0</v>
      </c>
      <c r="BT28" s="107">
        <f t="shared" si="120"/>
        <v>0</v>
      </c>
      <c r="BU28" s="107">
        <f t="shared" si="120"/>
        <v>0</v>
      </c>
      <c r="BV28" s="107">
        <f t="shared" si="120"/>
        <v>0</v>
      </c>
      <c r="BW28" s="107">
        <f t="shared" si="120"/>
        <v>0</v>
      </c>
      <c r="BX28" s="107">
        <f t="shared" si="120"/>
        <v>0</v>
      </c>
      <c r="BY28" s="107">
        <f t="shared" si="120"/>
        <v>0</v>
      </c>
      <c r="BZ28" s="107">
        <f t="shared" si="120"/>
        <v>0</v>
      </c>
      <c r="CA28" s="107">
        <f t="shared" si="115"/>
        <v>0</v>
      </c>
      <c r="CB28" s="107">
        <f t="shared" si="115"/>
        <v>0</v>
      </c>
      <c r="CC28" s="107">
        <f t="shared" si="115"/>
        <v>0</v>
      </c>
      <c r="CD28" s="107">
        <f t="shared" si="115"/>
        <v>0</v>
      </c>
      <c r="CE28" s="107">
        <f t="shared" si="115"/>
        <v>0</v>
      </c>
      <c r="CF28" s="107">
        <f t="shared" si="115"/>
        <v>0</v>
      </c>
      <c r="CG28" s="107">
        <f t="shared" si="115"/>
        <v>0</v>
      </c>
      <c r="CH28" s="107">
        <f t="shared" si="115"/>
        <v>0</v>
      </c>
      <c r="CI28" s="107">
        <f t="shared" si="115"/>
        <v>0</v>
      </c>
      <c r="CJ28" s="107">
        <f t="shared" si="115"/>
        <v>0</v>
      </c>
      <c r="CK28" s="107">
        <f t="shared" si="115"/>
        <v>0</v>
      </c>
      <c r="CL28" s="107">
        <f t="shared" si="115"/>
        <v>0</v>
      </c>
      <c r="CM28" s="107">
        <f t="shared" si="115"/>
        <v>0</v>
      </c>
      <c r="CN28" s="107">
        <f t="shared" si="115"/>
        <v>0</v>
      </c>
      <c r="CO28" s="107">
        <f t="shared" si="115"/>
        <v>0</v>
      </c>
      <c r="CP28" s="107">
        <f t="shared" si="115"/>
        <v>0</v>
      </c>
      <c r="CQ28" s="107">
        <f t="shared" si="115"/>
        <v>0</v>
      </c>
      <c r="CR28" s="107">
        <f t="shared" si="115"/>
        <v>0</v>
      </c>
      <c r="CS28" s="107">
        <f t="shared" si="115"/>
        <v>0</v>
      </c>
      <c r="CT28" s="107">
        <f t="shared" si="115"/>
        <v>0</v>
      </c>
      <c r="CU28" s="107">
        <f t="shared" si="115"/>
        <v>0</v>
      </c>
      <c r="CV28" s="107">
        <f t="shared" si="115"/>
        <v>0</v>
      </c>
      <c r="CW28" s="107">
        <f t="shared" si="115"/>
        <v>0</v>
      </c>
      <c r="CX28" s="107">
        <f t="shared" si="115"/>
        <v>0</v>
      </c>
      <c r="CY28" s="107">
        <f t="shared" si="115"/>
        <v>0</v>
      </c>
      <c r="CZ28" s="107">
        <f t="shared" si="112"/>
        <v>0</v>
      </c>
      <c r="DA28" s="107">
        <f t="shared" si="112"/>
        <v>0</v>
      </c>
      <c r="DB28" s="107">
        <f t="shared" si="112"/>
        <v>0</v>
      </c>
      <c r="DC28" s="107">
        <f t="shared" si="112"/>
        <v>0</v>
      </c>
      <c r="DD28" s="107">
        <f t="shared" si="112"/>
        <v>0</v>
      </c>
      <c r="DE28" s="107">
        <f t="shared" si="112"/>
        <v>0</v>
      </c>
      <c r="DF28" s="107">
        <f t="shared" si="112"/>
        <v>0</v>
      </c>
      <c r="DG28" s="107">
        <f t="shared" si="112"/>
        <v>0</v>
      </c>
      <c r="DH28" s="107">
        <f t="shared" si="112"/>
        <v>0</v>
      </c>
      <c r="DI28" s="107">
        <f t="shared" si="112"/>
        <v>0</v>
      </c>
      <c r="DJ28" s="107">
        <f t="shared" si="112"/>
        <v>0</v>
      </c>
      <c r="DK28" s="107">
        <f t="shared" si="112"/>
        <v>0</v>
      </c>
      <c r="DL28" s="107">
        <f t="shared" si="112"/>
        <v>0</v>
      </c>
      <c r="DM28" s="107">
        <f t="shared" si="112"/>
        <v>0</v>
      </c>
      <c r="DN28" s="107">
        <f t="shared" si="112"/>
        <v>0</v>
      </c>
      <c r="DO28" s="107">
        <f t="shared" si="112"/>
        <v>0</v>
      </c>
      <c r="DP28" s="107">
        <f t="shared" si="112"/>
        <v>0</v>
      </c>
      <c r="DQ28" s="107">
        <f t="shared" si="112"/>
        <v>0</v>
      </c>
      <c r="DR28" s="107">
        <f t="shared" si="112"/>
        <v>0</v>
      </c>
      <c r="DS28" s="107">
        <f t="shared" si="112"/>
        <v>0</v>
      </c>
      <c r="DT28" s="107">
        <f t="shared" si="112"/>
        <v>0</v>
      </c>
    </row>
    <row r="29" spans="1:124" ht="12.75" customHeight="1" x14ac:dyDescent="0.25">
      <c r="A29" s="65"/>
      <c r="B29" s="198">
        <f t="shared" si="43"/>
        <v>23</v>
      </c>
      <c r="C29" s="66">
        <v>43714</v>
      </c>
      <c r="D29" s="67"/>
      <c r="E29" s="68" t="s">
        <v>249</v>
      </c>
      <c r="F29" s="71"/>
      <c r="G29" s="109"/>
      <c r="H29" s="199">
        <f t="shared" ref="H29" si="126">H28+F29+G29</f>
        <v>98257.89</v>
      </c>
      <c r="I29" s="69" t="s">
        <v>250</v>
      </c>
      <c r="J29" s="69" t="s">
        <v>263</v>
      </c>
      <c r="K29" s="70">
        <v>1871.41</v>
      </c>
      <c r="L29" s="204" t="s">
        <v>137</v>
      </c>
      <c r="M29" s="201" t="str">
        <f>IF(ISNA(MATCH($L29,'Linked Budget'!$B$6:$B$129,0)),"UNBUDGETED","")</f>
        <v/>
      </c>
      <c r="N29" s="202" t="str">
        <f t="shared" ref="N29" si="127">IF(AND(O29&lt;0,O29&lt;&gt;G29),"MISMATCH",IF(AND(O29&gt;0,O29&lt;&gt;F29,E29&lt;&gt;"Deposit Detail"),"MISMATCH",IF(AND(O29&gt;0,O29&lt;&gt;K29,E29="Deposit Detail"),"MISMATCH","")))</f>
        <v/>
      </c>
      <c r="O29" s="107">
        <f t="shared" si="57"/>
        <v>1871.41</v>
      </c>
      <c r="P29" s="107">
        <f t="shared" si="111"/>
        <v>0</v>
      </c>
      <c r="Q29" s="107">
        <f t="shared" si="111"/>
        <v>0</v>
      </c>
      <c r="R29" s="107">
        <f t="shared" si="111"/>
        <v>0</v>
      </c>
      <c r="S29" s="107">
        <f t="shared" si="111"/>
        <v>0</v>
      </c>
      <c r="T29" s="107">
        <f t="shared" si="111"/>
        <v>0</v>
      </c>
      <c r="U29" s="107">
        <f t="shared" si="111"/>
        <v>0</v>
      </c>
      <c r="V29" s="107">
        <f t="shared" si="111"/>
        <v>0</v>
      </c>
      <c r="W29" s="107">
        <f t="shared" si="111"/>
        <v>0</v>
      </c>
      <c r="X29" s="107">
        <f t="shared" si="111"/>
        <v>0</v>
      </c>
      <c r="Y29" s="107">
        <f t="shared" si="111"/>
        <v>0</v>
      </c>
      <c r="Z29" s="107">
        <f t="shared" si="111"/>
        <v>0</v>
      </c>
      <c r="AA29" s="107">
        <f t="shared" si="111"/>
        <v>0</v>
      </c>
      <c r="AB29" s="107">
        <f t="shared" si="111"/>
        <v>0</v>
      </c>
      <c r="AC29" s="107">
        <f t="shared" si="111"/>
        <v>0</v>
      </c>
      <c r="AD29" s="107">
        <f t="shared" si="111"/>
        <v>0</v>
      </c>
      <c r="AE29" s="107">
        <f t="shared" si="111"/>
        <v>0</v>
      </c>
      <c r="AF29" s="107">
        <f t="shared" si="123"/>
        <v>0</v>
      </c>
      <c r="AG29" s="107">
        <f t="shared" si="123"/>
        <v>0</v>
      </c>
      <c r="AH29" s="107">
        <f t="shared" si="123"/>
        <v>0</v>
      </c>
      <c r="AI29" s="107">
        <f t="shared" si="123"/>
        <v>0</v>
      </c>
      <c r="AJ29" s="107">
        <f t="shared" si="123"/>
        <v>0</v>
      </c>
      <c r="AK29" s="107">
        <f t="shared" si="123"/>
        <v>0</v>
      </c>
      <c r="AL29" s="107">
        <f t="shared" si="123"/>
        <v>0</v>
      </c>
      <c r="AM29" s="107">
        <f t="shared" si="123"/>
        <v>0</v>
      </c>
      <c r="AN29" s="107">
        <f t="shared" si="123"/>
        <v>0</v>
      </c>
      <c r="AO29" s="107">
        <f t="shared" si="123"/>
        <v>0</v>
      </c>
      <c r="AP29" s="107">
        <f t="shared" si="123"/>
        <v>1871.41</v>
      </c>
      <c r="AQ29" s="107">
        <f t="shared" si="123"/>
        <v>0</v>
      </c>
      <c r="AR29" s="107">
        <f t="shared" si="123"/>
        <v>0</v>
      </c>
      <c r="AS29" s="107">
        <f t="shared" si="123"/>
        <v>0</v>
      </c>
      <c r="AT29" s="107">
        <f t="shared" si="123"/>
        <v>0</v>
      </c>
      <c r="AU29" s="107">
        <f t="shared" si="123"/>
        <v>0</v>
      </c>
      <c r="AV29" s="107">
        <f t="shared" si="123"/>
        <v>0</v>
      </c>
      <c r="AW29" s="107">
        <f t="shared" si="123"/>
        <v>0</v>
      </c>
      <c r="AX29" s="107">
        <f t="shared" si="123"/>
        <v>0</v>
      </c>
      <c r="AY29" s="107">
        <f t="shared" si="123"/>
        <v>0</v>
      </c>
      <c r="AZ29" s="107">
        <f t="shared" si="123"/>
        <v>0</v>
      </c>
      <c r="BA29" s="107">
        <f t="shared" si="123"/>
        <v>0</v>
      </c>
      <c r="BB29" s="107">
        <f t="shared" si="123"/>
        <v>0</v>
      </c>
      <c r="BC29" s="107">
        <f t="shared" si="123"/>
        <v>0</v>
      </c>
      <c r="BD29" s="107">
        <f t="shared" si="123"/>
        <v>0</v>
      </c>
      <c r="BE29" s="107">
        <f t="shared" si="123"/>
        <v>0</v>
      </c>
      <c r="BF29" s="107">
        <f t="shared" si="120"/>
        <v>0</v>
      </c>
      <c r="BG29" s="107">
        <f t="shared" si="120"/>
        <v>0</v>
      </c>
      <c r="BH29" s="107">
        <f t="shared" si="120"/>
        <v>0</v>
      </c>
      <c r="BI29" s="107">
        <f t="shared" si="120"/>
        <v>0</v>
      </c>
      <c r="BJ29" s="107">
        <f t="shared" si="120"/>
        <v>0</v>
      </c>
      <c r="BK29" s="107">
        <f t="shared" si="120"/>
        <v>0</v>
      </c>
      <c r="BL29" s="107">
        <f t="shared" si="120"/>
        <v>0</v>
      </c>
      <c r="BM29" s="107">
        <f t="shared" si="79"/>
        <v>0</v>
      </c>
      <c r="BN29" s="107">
        <f t="shared" si="120"/>
        <v>0</v>
      </c>
      <c r="BO29" s="107">
        <f t="shared" si="120"/>
        <v>0</v>
      </c>
      <c r="BP29" s="107">
        <f t="shared" si="120"/>
        <v>0</v>
      </c>
      <c r="BQ29" s="107">
        <f t="shared" si="120"/>
        <v>0</v>
      </c>
      <c r="BR29" s="107">
        <f t="shared" si="120"/>
        <v>0</v>
      </c>
      <c r="BS29" s="107">
        <f t="shared" si="120"/>
        <v>0</v>
      </c>
      <c r="BT29" s="107">
        <f t="shared" si="120"/>
        <v>0</v>
      </c>
      <c r="BU29" s="107">
        <f t="shared" si="120"/>
        <v>0</v>
      </c>
      <c r="BV29" s="107">
        <f t="shared" si="120"/>
        <v>0</v>
      </c>
      <c r="BW29" s="107">
        <f t="shared" si="120"/>
        <v>0</v>
      </c>
      <c r="BX29" s="107">
        <f t="shared" si="120"/>
        <v>0</v>
      </c>
      <c r="BY29" s="107">
        <f t="shared" si="120"/>
        <v>0</v>
      </c>
      <c r="BZ29" s="107">
        <f t="shared" si="120"/>
        <v>0</v>
      </c>
      <c r="CA29" s="107">
        <f t="shared" si="115"/>
        <v>0</v>
      </c>
      <c r="CB29" s="107">
        <f t="shared" si="115"/>
        <v>0</v>
      </c>
      <c r="CC29" s="107">
        <f t="shared" si="115"/>
        <v>0</v>
      </c>
      <c r="CD29" s="107">
        <f t="shared" si="115"/>
        <v>0</v>
      </c>
      <c r="CE29" s="107">
        <f t="shared" si="115"/>
        <v>0</v>
      </c>
      <c r="CF29" s="107">
        <f t="shared" si="115"/>
        <v>0</v>
      </c>
      <c r="CG29" s="107">
        <f t="shared" si="115"/>
        <v>0</v>
      </c>
      <c r="CH29" s="107">
        <f t="shared" si="115"/>
        <v>0</v>
      </c>
      <c r="CI29" s="107">
        <f t="shared" si="115"/>
        <v>0</v>
      </c>
      <c r="CJ29" s="107">
        <f t="shared" si="115"/>
        <v>0</v>
      </c>
      <c r="CK29" s="107">
        <f t="shared" si="115"/>
        <v>0</v>
      </c>
      <c r="CL29" s="107">
        <f t="shared" si="115"/>
        <v>0</v>
      </c>
      <c r="CM29" s="107">
        <f t="shared" si="115"/>
        <v>0</v>
      </c>
      <c r="CN29" s="107">
        <f t="shared" si="115"/>
        <v>0</v>
      </c>
      <c r="CO29" s="107">
        <f t="shared" si="115"/>
        <v>0</v>
      </c>
      <c r="CP29" s="107">
        <f t="shared" si="115"/>
        <v>0</v>
      </c>
      <c r="CQ29" s="107">
        <f t="shared" si="115"/>
        <v>0</v>
      </c>
      <c r="CR29" s="107">
        <f t="shared" si="115"/>
        <v>0</v>
      </c>
      <c r="CS29" s="107">
        <f t="shared" si="115"/>
        <v>0</v>
      </c>
      <c r="CT29" s="107">
        <f t="shared" si="115"/>
        <v>0</v>
      </c>
      <c r="CU29" s="107">
        <f t="shared" si="115"/>
        <v>0</v>
      </c>
      <c r="CV29" s="107">
        <f t="shared" si="115"/>
        <v>0</v>
      </c>
      <c r="CW29" s="107">
        <f t="shared" si="115"/>
        <v>0</v>
      </c>
      <c r="CX29" s="107">
        <f t="shared" si="115"/>
        <v>0</v>
      </c>
      <c r="CY29" s="107">
        <f t="shared" si="115"/>
        <v>0</v>
      </c>
      <c r="CZ29" s="107">
        <f t="shared" si="112"/>
        <v>0</v>
      </c>
      <c r="DA29" s="107">
        <f t="shared" si="112"/>
        <v>0</v>
      </c>
      <c r="DB29" s="107">
        <f t="shared" si="112"/>
        <v>0</v>
      </c>
      <c r="DC29" s="107">
        <f t="shared" si="112"/>
        <v>0</v>
      </c>
      <c r="DD29" s="107">
        <f t="shared" si="112"/>
        <v>0</v>
      </c>
      <c r="DE29" s="107">
        <f t="shared" si="112"/>
        <v>0</v>
      </c>
      <c r="DF29" s="107">
        <f t="shared" si="112"/>
        <v>0</v>
      </c>
      <c r="DG29" s="107">
        <f t="shared" si="112"/>
        <v>0</v>
      </c>
      <c r="DH29" s="107">
        <f t="shared" si="112"/>
        <v>0</v>
      </c>
      <c r="DI29" s="107">
        <f t="shared" si="112"/>
        <v>0</v>
      </c>
      <c r="DJ29" s="107">
        <f t="shared" si="112"/>
        <v>0</v>
      </c>
      <c r="DK29" s="107">
        <f t="shared" si="112"/>
        <v>0</v>
      </c>
      <c r="DL29" s="107">
        <f t="shared" si="112"/>
        <v>0</v>
      </c>
      <c r="DM29" s="107">
        <f t="shared" si="112"/>
        <v>0</v>
      </c>
      <c r="DN29" s="107">
        <f t="shared" si="112"/>
        <v>0</v>
      </c>
      <c r="DO29" s="107">
        <f t="shared" si="112"/>
        <v>0</v>
      </c>
      <c r="DP29" s="107">
        <f t="shared" si="112"/>
        <v>0</v>
      </c>
      <c r="DQ29" s="107">
        <f t="shared" si="112"/>
        <v>0</v>
      </c>
      <c r="DR29" s="107">
        <f t="shared" si="112"/>
        <v>0</v>
      </c>
      <c r="DS29" s="107">
        <f t="shared" si="112"/>
        <v>0</v>
      </c>
      <c r="DT29" s="107">
        <f t="shared" si="112"/>
        <v>0</v>
      </c>
    </row>
    <row r="30" spans="1:124" ht="12.75" customHeight="1" x14ac:dyDescent="0.25">
      <c r="A30" s="65"/>
      <c r="B30" s="198">
        <f t="shared" si="43"/>
        <v>24</v>
      </c>
      <c r="C30" s="66">
        <v>43714</v>
      </c>
      <c r="D30" s="67"/>
      <c r="E30" s="68" t="s">
        <v>249</v>
      </c>
      <c r="F30" s="71"/>
      <c r="G30" s="109"/>
      <c r="H30" s="199">
        <f t="shared" ref="H30" si="128">H29+F30+G30</f>
        <v>98257.89</v>
      </c>
      <c r="I30" s="69" t="s">
        <v>250</v>
      </c>
      <c r="J30" s="69" t="s">
        <v>264</v>
      </c>
      <c r="K30" s="70">
        <v>1714.83</v>
      </c>
      <c r="L30" s="204" t="s">
        <v>226</v>
      </c>
      <c r="M30" s="201" t="str">
        <f>IF(ISNA(MATCH($L30,'Linked Budget'!$B$6:$B$129,0)),"UNBUDGETED","")</f>
        <v/>
      </c>
      <c r="N30" s="202" t="str">
        <f t="shared" ref="N30" si="129">IF(AND(O30&lt;0,O30&lt;&gt;G30),"MISMATCH",IF(AND(O30&gt;0,O30&lt;&gt;F30,E30&lt;&gt;"Deposit Detail"),"MISMATCH",IF(AND(O30&gt;0,O30&lt;&gt;K30,E30="Deposit Detail"),"MISMATCH","")))</f>
        <v/>
      </c>
      <c r="O30" s="107">
        <f t="shared" si="57"/>
        <v>1714.83</v>
      </c>
      <c r="P30" s="107">
        <f t="shared" si="111"/>
        <v>0</v>
      </c>
      <c r="Q30" s="107">
        <f t="shared" si="111"/>
        <v>0</v>
      </c>
      <c r="R30" s="107">
        <f t="shared" si="111"/>
        <v>0</v>
      </c>
      <c r="S30" s="107">
        <f t="shared" si="111"/>
        <v>0</v>
      </c>
      <c r="T30" s="107">
        <f t="shared" si="111"/>
        <v>0</v>
      </c>
      <c r="U30" s="107">
        <f t="shared" si="111"/>
        <v>0</v>
      </c>
      <c r="V30" s="107">
        <f t="shared" si="111"/>
        <v>0</v>
      </c>
      <c r="W30" s="107">
        <f t="shared" si="111"/>
        <v>0</v>
      </c>
      <c r="X30" s="107">
        <f t="shared" si="111"/>
        <v>0</v>
      </c>
      <c r="Y30" s="107">
        <f t="shared" si="111"/>
        <v>0</v>
      </c>
      <c r="Z30" s="107">
        <f t="shared" si="111"/>
        <v>0</v>
      </c>
      <c r="AA30" s="107">
        <f t="shared" si="111"/>
        <v>0</v>
      </c>
      <c r="AB30" s="107">
        <f t="shared" si="111"/>
        <v>0</v>
      </c>
      <c r="AC30" s="107">
        <f t="shared" si="111"/>
        <v>0</v>
      </c>
      <c r="AD30" s="107">
        <f t="shared" si="111"/>
        <v>0</v>
      </c>
      <c r="AE30" s="107">
        <f t="shared" si="111"/>
        <v>0</v>
      </c>
      <c r="AF30" s="107">
        <f t="shared" si="123"/>
        <v>0</v>
      </c>
      <c r="AG30" s="107">
        <f t="shared" si="123"/>
        <v>0</v>
      </c>
      <c r="AH30" s="107">
        <f t="shared" si="123"/>
        <v>0</v>
      </c>
      <c r="AI30" s="107">
        <f t="shared" si="123"/>
        <v>0</v>
      </c>
      <c r="AJ30" s="107">
        <f t="shared" si="123"/>
        <v>0</v>
      </c>
      <c r="AK30" s="107">
        <f t="shared" si="123"/>
        <v>0</v>
      </c>
      <c r="AL30" s="107">
        <f t="shared" si="123"/>
        <v>0</v>
      </c>
      <c r="AM30" s="107">
        <f t="shared" si="123"/>
        <v>0</v>
      </c>
      <c r="AN30" s="107">
        <f t="shared" si="123"/>
        <v>0</v>
      </c>
      <c r="AO30" s="107">
        <f t="shared" si="123"/>
        <v>0</v>
      </c>
      <c r="AP30" s="107">
        <f t="shared" si="123"/>
        <v>0</v>
      </c>
      <c r="AQ30" s="107">
        <f t="shared" si="123"/>
        <v>1714.83</v>
      </c>
      <c r="AR30" s="107">
        <f t="shared" si="123"/>
        <v>0</v>
      </c>
      <c r="AS30" s="107">
        <f t="shared" si="123"/>
        <v>0</v>
      </c>
      <c r="AT30" s="107">
        <f t="shared" si="123"/>
        <v>0</v>
      </c>
      <c r="AU30" s="107">
        <f t="shared" si="123"/>
        <v>0</v>
      </c>
      <c r="AV30" s="107">
        <f t="shared" si="123"/>
        <v>0</v>
      </c>
      <c r="AW30" s="107">
        <f t="shared" si="123"/>
        <v>0</v>
      </c>
      <c r="AX30" s="107">
        <f t="shared" si="123"/>
        <v>0</v>
      </c>
      <c r="AY30" s="107">
        <f t="shared" si="123"/>
        <v>0</v>
      </c>
      <c r="AZ30" s="107">
        <f t="shared" si="123"/>
        <v>0</v>
      </c>
      <c r="BA30" s="107">
        <f t="shared" si="123"/>
        <v>0</v>
      </c>
      <c r="BB30" s="107">
        <f t="shared" si="123"/>
        <v>0</v>
      </c>
      <c r="BC30" s="107">
        <f t="shared" si="123"/>
        <v>0</v>
      </c>
      <c r="BD30" s="107">
        <f t="shared" si="123"/>
        <v>0</v>
      </c>
      <c r="BE30" s="107">
        <f t="shared" si="123"/>
        <v>0</v>
      </c>
      <c r="BF30" s="107">
        <f t="shared" si="120"/>
        <v>0</v>
      </c>
      <c r="BG30" s="107">
        <f t="shared" si="120"/>
        <v>0</v>
      </c>
      <c r="BH30" s="107">
        <f t="shared" si="120"/>
        <v>0</v>
      </c>
      <c r="BI30" s="107">
        <f t="shared" si="120"/>
        <v>0</v>
      </c>
      <c r="BJ30" s="107">
        <f t="shared" si="120"/>
        <v>0</v>
      </c>
      <c r="BK30" s="107">
        <f t="shared" si="120"/>
        <v>0</v>
      </c>
      <c r="BL30" s="107">
        <f t="shared" si="120"/>
        <v>0</v>
      </c>
      <c r="BM30" s="107">
        <f t="shared" si="79"/>
        <v>0</v>
      </c>
      <c r="BN30" s="107">
        <f t="shared" si="120"/>
        <v>0</v>
      </c>
      <c r="BO30" s="107">
        <f t="shared" si="120"/>
        <v>0</v>
      </c>
      <c r="BP30" s="107">
        <f t="shared" si="120"/>
        <v>0</v>
      </c>
      <c r="BQ30" s="107">
        <f t="shared" si="120"/>
        <v>0</v>
      </c>
      <c r="BR30" s="107">
        <f t="shared" si="120"/>
        <v>0</v>
      </c>
      <c r="BS30" s="107">
        <f t="shared" si="120"/>
        <v>0</v>
      </c>
      <c r="BT30" s="107">
        <f t="shared" si="120"/>
        <v>0</v>
      </c>
      <c r="BU30" s="107">
        <f t="shared" si="120"/>
        <v>0</v>
      </c>
      <c r="BV30" s="107">
        <f t="shared" si="120"/>
        <v>0</v>
      </c>
      <c r="BW30" s="107">
        <f t="shared" si="120"/>
        <v>0</v>
      </c>
      <c r="BX30" s="107">
        <f t="shared" si="120"/>
        <v>0</v>
      </c>
      <c r="BY30" s="107">
        <f t="shared" si="120"/>
        <v>0</v>
      </c>
      <c r="BZ30" s="107">
        <f t="shared" si="120"/>
        <v>0</v>
      </c>
      <c r="CA30" s="107">
        <f t="shared" si="115"/>
        <v>0</v>
      </c>
      <c r="CB30" s="107">
        <f t="shared" si="115"/>
        <v>0</v>
      </c>
      <c r="CC30" s="107">
        <f t="shared" si="115"/>
        <v>0</v>
      </c>
      <c r="CD30" s="107">
        <f t="shared" si="115"/>
        <v>0</v>
      </c>
      <c r="CE30" s="107">
        <f t="shared" si="115"/>
        <v>0</v>
      </c>
      <c r="CF30" s="107">
        <f t="shared" si="115"/>
        <v>0</v>
      </c>
      <c r="CG30" s="107">
        <f t="shared" si="115"/>
        <v>0</v>
      </c>
      <c r="CH30" s="107">
        <f t="shared" si="115"/>
        <v>0</v>
      </c>
      <c r="CI30" s="107">
        <f t="shared" si="115"/>
        <v>0</v>
      </c>
      <c r="CJ30" s="107">
        <f t="shared" si="115"/>
        <v>0</v>
      </c>
      <c r="CK30" s="107">
        <f t="shared" si="115"/>
        <v>0</v>
      </c>
      <c r="CL30" s="107">
        <f t="shared" si="115"/>
        <v>0</v>
      </c>
      <c r="CM30" s="107">
        <f t="shared" si="115"/>
        <v>0</v>
      </c>
      <c r="CN30" s="107">
        <f t="shared" si="115"/>
        <v>0</v>
      </c>
      <c r="CO30" s="107">
        <f t="shared" si="115"/>
        <v>0</v>
      </c>
      <c r="CP30" s="107">
        <f t="shared" si="115"/>
        <v>0</v>
      </c>
      <c r="CQ30" s="107">
        <f t="shared" si="115"/>
        <v>0</v>
      </c>
      <c r="CR30" s="107">
        <f t="shared" si="115"/>
        <v>0</v>
      </c>
      <c r="CS30" s="107">
        <f t="shared" si="115"/>
        <v>0</v>
      </c>
      <c r="CT30" s="107">
        <f t="shared" si="115"/>
        <v>0</v>
      </c>
      <c r="CU30" s="107">
        <f t="shared" si="115"/>
        <v>0</v>
      </c>
      <c r="CV30" s="107">
        <f t="shared" si="115"/>
        <v>0</v>
      </c>
      <c r="CW30" s="107">
        <f t="shared" si="115"/>
        <v>0</v>
      </c>
      <c r="CX30" s="107">
        <f t="shared" si="115"/>
        <v>0</v>
      </c>
      <c r="CY30" s="107">
        <f t="shared" si="115"/>
        <v>0</v>
      </c>
      <c r="CZ30" s="107">
        <f t="shared" si="112"/>
        <v>0</v>
      </c>
      <c r="DA30" s="107">
        <f t="shared" si="112"/>
        <v>0</v>
      </c>
      <c r="DB30" s="107">
        <f t="shared" si="112"/>
        <v>0</v>
      </c>
      <c r="DC30" s="107">
        <f t="shared" si="112"/>
        <v>0</v>
      </c>
      <c r="DD30" s="107">
        <f t="shared" si="112"/>
        <v>0</v>
      </c>
      <c r="DE30" s="107">
        <f t="shared" si="112"/>
        <v>0</v>
      </c>
      <c r="DF30" s="107">
        <f t="shared" si="112"/>
        <v>0</v>
      </c>
      <c r="DG30" s="107">
        <f t="shared" si="112"/>
        <v>0</v>
      </c>
      <c r="DH30" s="107">
        <f t="shared" si="112"/>
        <v>0</v>
      </c>
      <c r="DI30" s="107">
        <f t="shared" si="112"/>
        <v>0</v>
      </c>
      <c r="DJ30" s="107">
        <f t="shared" si="112"/>
        <v>0</v>
      </c>
      <c r="DK30" s="107">
        <f t="shared" si="112"/>
        <v>0</v>
      </c>
      <c r="DL30" s="107">
        <f t="shared" si="112"/>
        <v>0</v>
      </c>
      <c r="DM30" s="107">
        <f t="shared" si="112"/>
        <v>0</v>
      </c>
      <c r="DN30" s="107">
        <f t="shared" si="112"/>
        <v>0</v>
      </c>
      <c r="DO30" s="107">
        <f t="shared" si="112"/>
        <v>0</v>
      </c>
      <c r="DP30" s="107">
        <f t="shared" si="112"/>
        <v>0</v>
      </c>
      <c r="DQ30" s="107">
        <f t="shared" si="112"/>
        <v>0</v>
      </c>
      <c r="DR30" s="107">
        <f t="shared" si="112"/>
        <v>0</v>
      </c>
      <c r="DS30" s="107">
        <f t="shared" si="112"/>
        <v>0</v>
      </c>
      <c r="DT30" s="107">
        <f t="shared" si="112"/>
        <v>0</v>
      </c>
    </row>
    <row r="31" spans="1:124" ht="12.75" customHeight="1" x14ac:dyDescent="0.25">
      <c r="A31" s="65"/>
      <c r="B31" s="198">
        <f t="shared" si="43"/>
        <v>25</v>
      </c>
      <c r="C31" s="66">
        <v>43714</v>
      </c>
      <c r="D31" s="67"/>
      <c r="E31" s="68" t="s">
        <v>249</v>
      </c>
      <c r="F31" s="71"/>
      <c r="G31" s="109"/>
      <c r="H31" s="199">
        <f t="shared" ref="H31" si="130">H30+F31+G31</f>
        <v>98257.89</v>
      </c>
      <c r="I31" s="69" t="s">
        <v>250</v>
      </c>
      <c r="J31" s="69" t="s">
        <v>265</v>
      </c>
      <c r="K31" s="70">
        <v>1669.38</v>
      </c>
      <c r="L31" s="204" t="s">
        <v>227</v>
      </c>
      <c r="M31" s="201" t="str">
        <f>IF(ISNA(MATCH($L31,'Linked Budget'!$B$6:$B$129,0)),"UNBUDGETED","")</f>
        <v/>
      </c>
      <c r="N31" s="202" t="str">
        <f t="shared" ref="N31" si="131">IF(AND(O31&lt;0,O31&lt;&gt;G31),"MISMATCH",IF(AND(O31&gt;0,O31&lt;&gt;F31,E31&lt;&gt;"Deposit Detail"),"MISMATCH",IF(AND(O31&gt;0,O31&lt;&gt;K31,E31="Deposit Detail"),"MISMATCH","")))</f>
        <v/>
      </c>
      <c r="O31" s="107">
        <f t="shared" si="57"/>
        <v>1669.38</v>
      </c>
      <c r="P31" s="107">
        <f t="shared" si="111"/>
        <v>0</v>
      </c>
      <c r="Q31" s="107">
        <f t="shared" si="111"/>
        <v>0</v>
      </c>
      <c r="R31" s="107">
        <f t="shared" si="111"/>
        <v>0</v>
      </c>
      <c r="S31" s="107">
        <f t="shared" si="111"/>
        <v>0</v>
      </c>
      <c r="T31" s="107">
        <f t="shared" si="111"/>
        <v>0</v>
      </c>
      <c r="U31" s="107">
        <f t="shared" si="111"/>
        <v>0</v>
      </c>
      <c r="V31" s="107">
        <f t="shared" si="111"/>
        <v>0</v>
      </c>
      <c r="W31" s="107">
        <f t="shared" si="111"/>
        <v>0</v>
      </c>
      <c r="X31" s="107">
        <f t="shared" si="111"/>
        <v>0</v>
      </c>
      <c r="Y31" s="107">
        <f t="shared" si="111"/>
        <v>0</v>
      </c>
      <c r="Z31" s="107">
        <f t="shared" si="111"/>
        <v>0</v>
      </c>
      <c r="AA31" s="107">
        <f t="shared" si="111"/>
        <v>0</v>
      </c>
      <c r="AB31" s="107">
        <f t="shared" si="111"/>
        <v>0</v>
      </c>
      <c r="AC31" s="107">
        <f t="shared" si="111"/>
        <v>0</v>
      </c>
      <c r="AD31" s="107">
        <f t="shared" si="111"/>
        <v>0</v>
      </c>
      <c r="AE31" s="107">
        <f t="shared" si="111"/>
        <v>0</v>
      </c>
      <c r="AF31" s="107">
        <f t="shared" si="123"/>
        <v>0</v>
      </c>
      <c r="AG31" s="107">
        <f t="shared" si="123"/>
        <v>0</v>
      </c>
      <c r="AH31" s="107">
        <f t="shared" si="123"/>
        <v>1669.38</v>
      </c>
      <c r="AI31" s="107">
        <f t="shared" si="123"/>
        <v>0</v>
      </c>
      <c r="AJ31" s="107">
        <f t="shared" si="123"/>
        <v>0</v>
      </c>
      <c r="AK31" s="107">
        <f t="shared" si="123"/>
        <v>0</v>
      </c>
      <c r="AL31" s="107">
        <f t="shared" si="123"/>
        <v>0</v>
      </c>
      <c r="AM31" s="107">
        <f t="shared" si="123"/>
        <v>0</v>
      </c>
      <c r="AN31" s="107">
        <f t="shared" si="123"/>
        <v>0</v>
      </c>
      <c r="AO31" s="107">
        <f t="shared" si="123"/>
        <v>0</v>
      </c>
      <c r="AP31" s="107">
        <f t="shared" si="123"/>
        <v>0</v>
      </c>
      <c r="AQ31" s="107">
        <f t="shared" si="123"/>
        <v>0</v>
      </c>
      <c r="AR31" s="107">
        <f t="shared" si="123"/>
        <v>0</v>
      </c>
      <c r="AS31" s="107">
        <f t="shared" si="123"/>
        <v>0</v>
      </c>
      <c r="AT31" s="107">
        <f t="shared" si="123"/>
        <v>0</v>
      </c>
      <c r="AU31" s="107">
        <f t="shared" si="123"/>
        <v>0</v>
      </c>
      <c r="AV31" s="107">
        <f t="shared" si="123"/>
        <v>0</v>
      </c>
      <c r="AW31" s="107">
        <f t="shared" si="123"/>
        <v>0</v>
      </c>
      <c r="AX31" s="107">
        <f t="shared" si="123"/>
        <v>0</v>
      </c>
      <c r="AY31" s="107">
        <f t="shared" si="123"/>
        <v>0</v>
      </c>
      <c r="AZ31" s="107">
        <f t="shared" si="123"/>
        <v>0</v>
      </c>
      <c r="BA31" s="107">
        <f t="shared" si="123"/>
        <v>0</v>
      </c>
      <c r="BB31" s="107">
        <f t="shared" si="123"/>
        <v>0</v>
      </c>
      <c r="BC31" s="107">
        <f t="shared" si="123"/>
        <v>0</v>
      </c>
      <c r="BD31" s="107">
        <f t="shared" si="123"/>
        <v>0</v>
      </c>
      <c r="BE31" s="107">
        <f t="shared" si="123"/>
        <v>0</v>
      </c>
      <c r="BF31" s="107">
        <f t="shared" si="120"/>
        <v>0</v>
      </c>
      <c r="BG31" s="107">
        <f t="shared" si="120"/>
        <v>0</v>
      </c>
      <c r="BH31" s="107">
        <f t="shared" si="120"/>
        <v>0</v>
      </c>
      <c r="BI31" s="107">
        <f t="shared" si="120"/>
        <v>0</v>
      </c>
      <c r="BJ31" s="107">
        <f t="shared" si="120"/>
        <v>0</v>
      </c>
      <c r="BK31" s="107">
        <f t="shared" si="120"/>
        <v>0</v>
      </c>
      <c r="BL31" s="107">
        <f t="shared" si="120"/>
        <v>0</v>
      </c>
      <c r="BM31" s="107">
        <f t="shared" si="79"/>
        <v>0</v>
      </c>
      <c r="BN31" s="107">
        <f t="shared" si="120"/>
        <v>0</v>
      </c>
      <c r="BO31" s="107">
        <f t="shared" si="120"/>
        <v>0</v>
      </c>
      <c r="BP31" s="107">
        <f t="shared" si="120"/>
        <v>0</v>
      </c>
      <c r="BQ31" s="107">
        <f t="shared" si="120"/>
        <v>0</v>
      </c>
      <c r="BR31" s="107">
        <f t="shared" si="120"/>
        <v>0</v>
      </c>
      <c r="BS31" s="107">
        <f t="shared" si="120"/>
        <v>0</v>
      </c>
      <c r="BT31" s="107">
        <f t="shared" si="120"/>
        <v>0</v>
      </c>
      <c r="BU31" s="107">
        <f t="shared" si="120"/>
        <v>0</v>
      </c>
      <c r="BV31" s="107">
        <f t="shared" si="120"/>
        <v>0</v>
      </c>
      <c r="BW31" s="107">
        <f t="shared" si="120"/>
        <v>0</v>
      </c>
      <c r="BX31" s="107">
        <f t="shared" si="120"/>
        <v>0</v>
      </c>
      <c r="BY31" s="107">
        <f t="shared" si="120"/>
        <v>0</v>
      </c>
      <c r="BZ31" s="107">
        <f t="shared" si="120"/>
        <v>0</v>
      </c>
      <c r="CA31" s="107">
        <f t="shared" si="115"/>
        <v>0</v>
      </c>
      <c r="CB31" s="107">
        <f t="shared" si="115"/>
        <v>0</v>
      </c>
      <c r="CC31" s="107">
        <f t="shared" si="115"/>
        <v>0</v>
      </c>
      <c r="CD31" s="107">
        <f t="shared" si="115"/>
        <v>0</v>
      </c>
      <c r="CE31" s="107">
        <f t="shared" si="115"/>
        <v>0</v>
      </c>
      <c r="CF31" s="107">
        <f t="shared" si="115"/>
        <v>0</v>
      </c>
      <c r="CG31" s="107">
        <f t="shared" si="115"/>
        <v>0</v>
      </c>
      <c r="CH31" s="107">
        <f t="shared" si="115"/>
        <v>0</v>
      </c>
      <c r="CI31" s="107">
        <f t="shared" si="115"/>
        <v>0</v>
      </c>
      <c r="CJ31" s="107">
        <f t="shared" si="115"/>
        <v>0</v>
      </c>
      <c r="CK31" s="107">
        <f t="shared" si="115"/>
        <v>0</v>
      </c>
      <c r="CL31" s="107">
        <f t="shared" si="115"/>
        <v>0</v>
      </c>
      <c r="CM31" s="107">
        <f t="shared" si="115"/>
        <v>0</v>
      </c>
      <c r="CN31" s="107">
        <f t="shared" si="115"/>
        <v>0</v>
      </c>
      <c r="CO31" s="107">
        <f t="shared" si="115"/>
        <v>0</v>
      </c>
      <c r="CP31" s="107">
        <f t="shared" si="115"/>
        <v>0</v>
      </c>
      <c r="CQ31" s="107">
        <f t="shared" si="115"/>
        <v>0</v>
      </c>
      <c r="CR31" s="107">
        <f t="shared" si="115"/>
        <v>0</v>
      </c>
      <c r="CS31" s="107">
        <f t="shared" si="115"/>
        <v>0</v>
      </c>
      <c r="CT31" s="107">
        <f t="shared" si="115"/>
        <v>0</v>
      </c>
      <c r="CU31" s="107">
        <f t="shared" si="115"/>
        <v>0</v>
      </c>
      <c r="CV31" s="107">
        <f t="shared" si="115"/>
        <v>0</v>
      </c>
      <c r="CW31" s="107">
        <f t="shared" si="115"/>
        <v>0</v>
      </c>
      <c r="CX31" s="107">
        <f t="shared" si="115"/>
        <v>0</v>
      </c>
      <c r="CY31" s="107">
        <f t="shared" si="115"/>
        <v>0</v>
      </c>
      <c r="CZ31" s="107">
        <f t="shared" si="112"/>
        <v>0</v>
      </c>
      <c r="DA31" s="107">
        <f t="shared" si="112"/>
        <v>0</v>
      </c>
      <c r="DB31" s="107">
        <f t="shared" si="112"/>
        <v>0</v>
      </c>
      <c r="DC31" s="107">
        <f t="shared" si="112"/>
        <v>0</v>
      </c>
      <c r="DD31" s="107">
        <f t="shared" si="112"/>
        <v>0</v>
      </c>
      <c r="DE31" s="107">
        <f t="shared" si="112"/>
        <v>0</v>
      </c>
      <c r="DF31" s="107">
        <f t="shared" si="112"/>
        <v>0</v>
      </c>
      <c r="DG31" s="107">
        <f t="shared" si="112"/>
        <v>0</v>
      </c>
      <c r="DH31" s="107">
        <f t="shared" si="112"/>
        <v>0</v>
      </c>
      <c r="DI31" s="107">
        <f t="shared" si="112"/>
        <v>0</v>
      </c>
      <c r="DJ31" s="107">
        <f t="shared" si="112"/>
        <v>0</v>
      </c>
      <c r="DK31" s="107">
        <f t="shared" si="112"/>
        <v>0</v>
      </c>
      <c r="DL31" s="107">
        <f t="shared" si="112"/>
        <v>0</v>
      </c>
      <c r="DM31" s="107">
        <f t="shared" si="112"/>
        <v>0</v>
      </c>
      <c r="DN31" s="107">
        <f t="shared" si="112"/>
        <v>0</v>
      </c>
      <c r="DO31" s="107">
        <f t="shared" si="112"/>
        <v>0</v>
      </c>
      <c r="DP31" s="107">
        <f t="shared" si="112"/>
        <v>0</v>
      </c>
      <c r="DQ31" s="107">
        <f t="shared" si="112"/>
        <v>0</v>
      </c>
      <c r="DR31" s="107">
        <f t="shared" si="112"/>
        <v>0</v>
      </c>
      <c r="DS31" s="107">
        <f t="shared" si="112"/>
        <v>0</v>
      </c>
      <c r="DT31" s="107">
        <f t="shared" si="112"/>
        <v>0</v>
      </c>
    </row>
    <row r="32" spans="1:124" ht="12.75" customHeight="1" x14ac:dyDescent="0.25">
      <c r="A32" s="65"/>
      <c r="B32" s="198">
        <f t="shared" si="43"/>
        <v>26</v>
      </c>
      <c r="C32" s="66">
        <v>43714</v>
      </c>
      <c r="D32" s="67"/>
      <c r="E32" s="68" t="s">
        <v>249</v>
      </c>
      <c r="F32" s="71"/>
      <c r="G32" s="109"/>
      <c r="H32" s="199">
        <f t="shared" ref="H32" si="132">H31+F32+G32</f>
        <v>98257.89</v>
      </c>
      <c r="I32" s="69" t="s">
        <v>250</v>
      </c>
      <c r="J32" s="69" t="s">
        <v>266</v>
      </c>
      <c r="K32" s="70">
        <v>1394.64</v>
      </c>
      <c r="L32" s="204" t="s">
        <v>267</v>
      </c>
      <c r="M32" s="201" t="str">
        <f>IF(ISNA(MATCH($L32,'Linked Budget'!$B$6:$B$129,0)),"UNBUDGETED","")</f>
        <v/>
      </c>
      <c r="N32" s="202" t="str">
        <f t="shared" ref="N32" si="133">IF(AND(O32&lt;0,O32&lt;&gt;G32),"MISMATCH",IF(AND(O32&gt;0,O32&lt;&gt;F32,E32&lt;&gt;"Deposit Detail"),"MISMATCH",IF(AND(O32&gt;0,O32&lt;&gt;K32,E32="Deposit Detail"),"MISMATCH","")))</f>
        <v/>
      </c>
      <c r="O32" s="107">
        <f t="shared" si="57"/>
        <v>1394.64</v>
      </c>
      <c r="P32" s="107">
        <f t="shared" si="111"/>
        <v>0</v>
      </c>
      <c r="Q32" s="107">
        <f t="shared" si="111"/>
        <v>0</v>
      </c>
      <c r="R32" s="107">
        <f t="shared" si="111"/>
        <v>0</v>
      </c>
      <c r="S32" s="107">
        <f t="shared" si="111"/>
        <v>0</v>
      </c>
      <c r="T32" s="107">
        <f t="shared" si="111"/>
        <v>0</v>
      </c>
      <c r="U32" s="107">
        <f t="shared" si="111"/>
        <v>0</v>
      </c>
      <c r="V32" s="107">
        <f t="shared" si="111"/>
        <v>0</v>
      </c>
      <c r="W32" s="107">
        <f t="shared" si="111"/>
        <v>0</v>
      </c>
      <c r="X32" s="107">
        <f t="shared" si="111"/>
        <v>0</v>
      </c>
      <c r="Y32" s="107">
        <f t="shared" si="111"/>
        <v>0</v>
      </c>
      <c r="Z32" s="107">
        <f t="shared" si="111"/>
        <v>0</v>
      </c>
      <c r="AA32" s="107">
        <f t="shared" si="111"/>
        <v>0</v>
      </c>
      <c r="AB32" s="107">
        <f t="shared" si="111"/>
        <v>0</v>
      </c>
      <c r="AC32" s="107">
        <f t="shared" si="111"/>
        <v>0</v>
      </c>
      <c r="AD32" s="107">
        <f t="shared" si="111"/>
        <v>0</v>
      </c>
      <c r="AE32" s="107">
        <f t="shared" si="111"/>
        <v>0</v>
      </c>
      <c r="AF32" s="107">
        <f t="shared" si="123"/>
        <v>0</v>
      </c>
      <c r="AG32" s="107">
        <f t="shared" si="123"/>
        <v>0</v>
      </c>
      <c r="AH32" s="107">
        <f t="shared" si="123"/>
        <v>0</v>
      </c>
      <c r="AI32" s="107">
        <f t="shared" si="123"/>
        <v>0</v>
      </c>
      <c r="AJ32" s="107">
        <f t="shared" si="123"/>
        <v>0</v>
      </c>
      <c r="AK32" s="107">
        <f t="shared" si="123"/>
        <v>0</v>
      </c>
      <c r="AL32" s="107">
        <f t="shared" si="123"/>
        <v>0</v>
      </c>
      <c r="AM32" s="107">
        <f t="shared" si="123"/>
        <v>0</v>
      </c>
      <c r="AN32" s="107">
        <f t="shared" si="123"/>
        <v>0</v>
      </c>
      <c r="AO32" s="107">
        <f t="shared" si="123"/>
        <v>0</v>
      </c>
      <c r="AP32" s="107">
        <f t="shared" si="123"/>
        <v>0</v>
      </c>
      <c r="AQ32" s="107">
        <f t="shared" si="123"/>
        <v>0</v>
      </c>
      <c r="AR32" s="107">
        <f t="shared" si="123"/>
        <v>1394.64</v>
      </c>
      <c r="AS32" s="107">
        <f t="shared" si="123"/>
        <v>0</v>
      </c>
      <c r="AT32" s="107">
        <f t="shared" si="123"/>
        <v>0</v>
      </c>
      <c r="AU32" s="107">
        <f t="shared" si="123"/>
        <v>0</v>
      </c>
      <c r="AV32" s="107">
        <f t="shared" si="123"/>
        <v>0</v>
      </c>
      <c r="AW32" s="107">
        <f t="shared" si="123"/>
        <v>0</v>
      </c>
      <c r="AX32" s="107">
        <f t="shared" si="123"/>
        <v>0</v>
      </c>
      <c r="AY32" s="107">
        <f t="shared" si="123"/>
        <v>0</v>
      </c>
      <c r="AZ32" s="107">
        <f t="shared" si="123"/>
        <v>0</v>
      </c>
      <c r="BA32" s="107">
        <f t="shared" si="123"/>
        <v>0</v>
      </c>
      <c r="BB32" s="107">
        <f t="shared" si="123"/>
        <v>0</v>
      </c>
      <c r="BC32" s="107">
        <f t="shared" si="123"/>
        <v>0</v>
      </c>
      <c r="BD32" s="107">
        <f t="shared" si="123"/>
        <v>0</v>
      </c>
      <c r="BE32" s="107">
        <f t="shared" si="123"/>
        <v>0</v>
      </c>
      <c r="BF32" s="107">
        <f t="shared" si="120"/>
        <v>0</v>
      </c>
      <c r="BG32" s="107">
        <f t="shared" si="120"/>
        <v>0</v>
      </c>
      <c r="BH32" s="107">
        <f t="shared" si="120"/>
        <v>0</v>
      </c>
      <c r="BI32" s="107">
        <f t="shared" si="120"/>
        <v>0</v>
      </c>
      <c r="BJ32" s="107">
        <f t="shared" si="120"/>
        <v>0</v>
      </c>
      <c r="BK32" s="107">
        <f t="shared" si="120"/>
        <v>0</v>
      </c>
      <c r="BL32" s="107">
        <f t="shared" si="120"/>
        <v>0</v>
      </c>
      <c r="BM32" s="107">
        <f t="shared" si="79"/>
        <v>0</v>
      </c>
      <c r="BN32" s="107">
        <f t="shared" si="120"/>
        <v>0</v>
      </c>
      <c r="BO32" s="107">
        <f t="shared" si="120"/>
        <v>0</v>
      </c>
      <c r="BP32" s="107">
        <f t="shared" si="120"/>
        <v>0</v>
      </c>
      <c r="BQ32" s="107">
        <f t="shared" si="120"/>
        <v>0</v>
      </c>
      <c r="BR32" s="107">
        <f t="shared" si="120"/>
        <v>0</v>
      </c>
      <c r="BS32" s="107">
        <f t="shared" si="120"/>
        <v>0</v>
      </c>
      <c r="BT32" s="107">
        <f t="shared" si="120"/>
        <v>0</v>
      </c>
      <c r="BU32" s="107">
        <f t="shared" si="120"/>
        <v>0</v>
      </c>
      <c r="BV32" s="107">
        <f t="shared" si="120"/>
        <v>0</v>
      </c>
      <c r="BW32" s="107">
        <f t="shared" si="120"/>
        <v>0</v>
      </c>
      <c r="BX32" s="107">
        <f t="shared" si="120"/>
        <v>0</v>
      </c>
      <c r="BY32" s="107">
        <f t="shared" si="120"/>
        <v>0</v>
      </c>
      <c r="BZ32" s="107">
        <f t="shared" si="120"/>
        <v>0</v>
      </c>
      <c r="CA32" s="107">
        <f t="shared" si="115"/>
        <v>0</v>
      </c>
      <c r="CB32" s="107">
        <f t="shared" si="115"/>
        <v>0</v>
      </c>
      <c r="CC32" s="107">
        <f t="shared" si="115"/>
        <v>0</v>
      </c>
      <c r="CD32" s="107">
        <f t="shared" si="115"/>
        <v>0</v>
      </c>
      <c r="CE32" s="107">
        <f t="shared" si="115"/>
        <v>0</v>
      </c>
      <c r="CF32" s="107">
        <f t="shared" si="115"/>
        <v>0</v>
      </c>
      <c r="CG32" s="107">
        <f t="shared" si="115"/>
        <v>0</v>
      </c>
      <c r="CH32" s="107">
        <f t="shared" si="115"/>
        <v>0</v>
      </c>
      <c r="CI32" s="107">
        <f t="shared" si="115"/>
        <v>0</v>
      </c>
      <c r="CJ32" s="107">
        <f t="shared" si="115"/>
        <v>0</v>
      </c>
      <c r="CK32" s="107">
        <f t="shared" si="115"/>
        <v>0</v>
      </c>
      <c r="CL32" s="107">
        <f t="shared" si="115"/>
        <v>0</v>
      </c>
      <c r="CM32" s="107">
        <f t="shared" si="115"/>
        <v>0</v>
      </c>
      <c r="CN32" s="107">
        <f t="shared" si="115"/>
        <v>0</v>
      </c>
      <c r="CO32" s="107">
        <f t="shared" si="115"/>
        <v>0</v>
      </c>
      <c r="CP32" s="107">
        <f t="shared" si="115"/>
        <v>0</v>
      </c>
      <c r="CQ32" s="107">
        <f t="shared" si="115"/>
        <v>0</v>
      </c>
      <c r="CR32" s="107">
        <f t="shared" si="115"/>
        <v>0</v>
      </c>
      <c r="CS32" s="107">
        <f t="shared" si="115"/>
        <v>0</v>
      </c>
      <c r="CT32" s="107">
        <f t="shared" si="115"/>
        <v>0</v>
      </c>
      <c r="CU32" s="107">
        <f t="shared" si="115"/>
        <v>0</v>
      </c>
      <c r="CV32" s="107">
        <f t="shared" si="115"/>
        <v>0</v>
      </c>
      <c r="CW32" s="107">
        <f t="shared" si="115"/>
        <v>0</v>
      </c>
      <c r="CX32" s="107">
        <f t="shared" si="115"/>
        <v>0</v>
      </c>
      <c r="CY32" s="107">
        <f t="shared" si="115"/>
        <v>0</v>
      </c>
      <c r="CZ32" s="107">
        <f t="shared" si="112"/>
        <v>0</v>
      </c>
      <c r="DA32" s="107">
        <f t="shared" si="112"/>
        <v>0</v>
      </c>
      <c r="DB32" s="107">
        <f t="shared" si="112"/>
        <v>0</v>
      </c>
      <c r="DC32" s="107">
        <f t="shared" si="112"/>
        <v>0</v>
      </c>
      <c r="DD32" s="107">
        <f t="shared" si="112"/>
        <v>0</v>
      </c>
      <c r="DE32" s="107">
        <f t="shared" si="112"/>
        <v>0</v>
      </c>
      <c r="DF32" s="107">
        <f t="shared" si="112"/>
        <v>0</v>
      </c>
      <c r="DG32" s="107">
        <f t="shared" si="112"/>
        <v>0</v>
      </c>
      <c r="DH32" s="107">
        <f t="shared" si="112"/>
        <v>0</v>
      </c>
      <c r="DI32" s="107">
        <f t="shared" si="112"/>
        <v>0</v>
      </c>
      <c r="DJ32" s="107">
        <f t="shared" si="112"/>
        <v>0</v>
      </c>
      <c r="DK32" s="107">
        <f t="shared" si="112"/>
        <v>0</v>
      </c>
      <c r="DL32" s="107">
        <f t="shared" si="112"/>
        <v>0</v>
      </c>
      <c r="DM32" s="107">
        <f t="shared" si="112"/>
        <v>0</v>
      </c>
      <c r="DN32" s="107">
        <f t="shared" si="112"/>
        <v>0</v>
      </c>
      <c r="DO32" s="107">
        <f t="shared" si="112"/>
        <v>0</v>
      </c>
      <c r="DP32" s="107">
        <f t="shared" si="112"/>
        <v>0</v>
      </c>
      <c r="DQ32" s="107">
        <f t="shared" si="112"/>
        <v>0</v>
      </c>
      <c r="DR32" s="107">
        <f t="shared" si="112"/>
        <v>0</v>
      </c>
      <c r="DS32" s="107">
        <f t="shared" si="112"/>
        <v>0</v>
      </c>
      <c r="DT32" s="107">
        <f t="shared" si="112"/>
        <v>0</v>
      </c>
    </row>
    <row r="33" spans="1:124" ht="12.75" customHeight="1" x14ac:dyDescent="0.25">
      <c r="A33" s="65"/>
      <c r="B33" s="198">
        <f t="shared" si="43"/>
        <v>27</v>
      </c>
      <c r="C33" s="66">
        <v>43714</v>
      </c>
      <c r="D33" s="67"/>
      <c r="E33" s="68" t="s">
        <v>249</v>
      </c>
      <c r="F33" s="71"/>
      <c r="G33" s="109"/>
      <c r="H33" s="199">
        <f t="shared" ref="H33" si="134">H32+F33+G33</f>
        <v>98257.89</v>
      </c>
      <c r="I33" s="69" t="s">
        <v>250</v>
      </c>
      <c r="J33" s="69" t="s">
        <v>268</v>
      </c>
      <c r="K33" s="70">
        <v>2253.9499999999998</v>
      </c>
      <c r="L33" s="204" t="s">
        <v>233</v>
      </c>
      <c r="M33" s="201" t="str">
        <f>IF(ISNA(MATCH($L33,'Linked Budget'!$B$6:$B$129,0)),"UNBUDGETED","")</f>
        <v/>
      </c>
      <c r="N33" s="202" t="str">
        <f t="shared" ref="N33" si="135">IF(AND(O33&lt;0,O33&lt;&gt;G33),"MISMATCH",IF(AND(O33&gt;0,O33&lt;&gt;F33,E33&lt;&gt;"Deposit Detail"),"MISMATCH",IF(AND(O33&gt;0,O33&lt;&gt;K33,E33="Deposit Detail"),"MISMATCH","")))</f>
        <v/>
      </c>
      <c r="O33" s="107">
        <f t="shared" si="57"/>
        <v>2253.9499999999998</v>
      </c>
      <c r="P33" s="107">
        <f t="shared" si="111"/>
        <v>0</v>
      </c>
      <c r="Q33" s="107">
        <f t="shared" si="111"/>
        <v>0</v>
      </c>
      <c r="R33" s="107">
        <f t="shared" si="111"/>
        <v>0</v>
      </c>
      <c r="S33" s="107">
        <f t="shared" si="111"/>
        <v>0</v>
      </c>
      <c r="T33" s="107">
        <f t="shared" si="111"/>
        <v>0</v>
      </c>
      <c r="U33" s="107">
        <f t="shared" si="111"/>
        <v>0</v>
      </c>
      <c r="V33" s="107">
        <f t="shared" si="111"/>
        <v>0</v>
      </c>
      <c r="W33" s="107">
        <f t="shared" si="111"/>
        <v>0</v>
      </c>
      <c r="X33" s="107">
        <f t="shared" si="111"/>
        <v>0</v>
      </c>
      <c r="Y33" s="107">
        <f t="shared" si="111"/>
        <v>0</v>
      </c>
      <c r="Z33" s="107">
        <f t="shared" si="111"/>
        <v>0</v>
      </c>
      <c r="AA33" s="107">
        <f t="shared" si="111"/>
        <v>0</v>
      </c>
      <c r="AB33" s="107">
        <f t="shared" si="111"/>
        <v>0</v>
      </c>
      <c r="AC33" s="107">
        <f t="shared" si="111"/>
        <v>0</v>
      </c>
      <c r="AD33" s="107">
        <f t="shared" si="111"/>
        <v>0</v>
      </c>
      <c r="AE33" s="107">
        <f t="shared" si="111"/>
        <v>0</v>
      </c>
      <c r="AF33" s="107">
        <f t="shared" si="123"/>
        <v>0</v>
      </c>
      <c r="AG33" s="107">
        <f t="shared" si="123"/>
        <v>0</v>
      </c>
      <c r="AH33" s="107">
        <f t="shared" si="123"/>
        <v>0</v>
      </c>
      <c r="AI33" s="107">
        <f t="shared" si="123"/>
        <v>0</v>
      </c>
      <c r="AJ33" s="107">
        <f t="shared" si="123"/>
        <v>0</v>
      </c>
      <c r="AK33" s="107">
        <f t="shared" si="123"/>
        <v>0</v>
      </c>
      <c r="AL33" s="107">
        <f t="shared" si="123"/>
        <v>0</v>
      </c>
      <c r="AM33" s="107">
        <f t="shared" si="123"/>
        <v>0</v>
      </c>
      <c r="AN33" s="107">
        <f t="shared" si="123"/>
        <v>0</v>
      </c>
      <c r="AO33" s="107">
        <f t="shared" si="123"/>
        <v>0</v>
      </c>
      <c r="AP33" s="107">
        <f t="shared" si="123"/>
        <v>0</v>
      </c>
      <c r="AQ33" s="107">
        <f t="shared" si="123"/>
        <v>0</v>
      </c>
      <c r="AR33" s="107">
        <f t="shared" si="123"/>
        <v>0</v>
      </c>
      <c r="AS33" s="107">
        <f t="shared" si="123"/>
        <v>2253.9499999999998</v>
      </c>
      <c r="AT33" s="107">
        <f t="shared" si="123"/>
        <v>0</v>
      </c>
      <c r="AU33" s="107">
        <f t="shared" si="123"/>
        <v>0</v>
      </c>
      <c r="AV33" s="107">
        <f t="shared" si="123"/>
        <v>0</v>
      </c>
      <c r="AW33" s="107">
        <f t="shared" si="123"/>
        <v>0</v>
      </c>
      <c r="AX33" s="107">
        <f t="shared" si="123"/>
        <v>0</v>
      </c>
      <c r="AY33" s="107">
        <f t="shared" si="123"/>
        <v>0</v>
      </c>
      <c r="AZ33" s="107">
        <f t="shared" si="123"/>
        <v>0</v>
      </c>
      <c r="BA33" s="107">
        <f t="shared" si="123"/>
        <v>0</v>
      </c>
      <c r="BB33" s="107">
        <f t="shared" si="123"/>
        <v>0</v>
      </c>
      <c r="BC33" s="107">
        <f t="shared" si="123"/>
        <v>0</v>
      </c>
      <c r="BD33" s="107">
        <f t="shared" si="123"/>
        <v>0</v>
      </c>
      <c r="BE33" s="107">
        <f t="shared" si="123"/>
        <v>0</v>
      </c>
      <c r="BF33" s="107">
        <f t="shared" si="120"/>
        <v>0</v>
      </c>
      <c r="BG33" s="107">
        <f t="shared" si="120"/>
        <v>0</v>
      </c>
      <c r="BH33" s="107">
        <f t="shared" si="120"/>
        <v>0</v>
      </c>
      <c r="BI33" s="107">
        <f t="shared" si="120"/>
        <v>0</v>
      </c>
      <c r="BJ33" s="107">
        <f t="shared" si="120"/>
        <v>0</v>
      </c>
      <c r="BK33" s="107">
        <f t="shared" si="120"/>
        <v>0</v>
      </c>
      <c r="BL33" s="107">
        <f t="shared" si="120"/>
        <v>0</v>
      </c>
      <c r="BM33" s="107">
        <f t="shared" si="79"/>
        <v>0</v>
      </c>
      <c r="BN33" s="107">
        <f t="shared" si="120"/>
        <v>0</v>
      </c>
      <c r="BO33" s="107">
        <f t="shared" si="120"/>
        <v>0</v>
      </c>
      <c r="BP33" s="107">
        <f t="shared" si="120"/>
        <v>0</v>
      </c>
      <c r="BQ33" s="107">
        <f t="shared" si="120"/>
        <v>0</v>
      </c>
      <c r="BR33" s="107">
        <f t="shared" si="120"/>
        <v>0</v>
      </c>
      <c r="BS33" s="107">
        <f t="shared" si="120"/>
        <v>0</v>
      </c>
      <c r="BT33" s="107">
        <f t="shared" si="120"/>
        <v>0</v>
      </c>
      <c r="BU33" s="107">
        <f t="shared" si="120"/>
        <v>0</v>
      </c>
      <c r="BV33" s="107">
        <f t="shared" si="120"/>
        <v>0</v>
      </c>
      <c r="BW33" s="107">
        <f t="shared" si="120"/>
        <v>0</v>
      </c>
      <c r="BX33" s="107">
        <f t="shared" si="120"/>
        <v>0</v>
      </c>
      <c r="BY33" s="107">
        <f t="shared" si="120"/>
        <v>0</v>
      </c>
      <c r="BZ33" s="107">
        <f t="shared" si="120"/>
        <v>0</v>
      </c>
      <c r="CA33" s="107">
        <f t="shared" si="115"/>
        <v>0</v>
      </c>
      <c r="CB33" s="107">
        <f t="shared" si="115"/>
        <v>0</v>
      </c>
      <c r="CC33" s="107">
        <f t="shared" si="115"/>
        <v>0</v>
      </c>
      <c r="CD33" s="107">
        <f t="shared" si="115"/>
        <v>0</v>
      </c>
      <c r="CE33" s="107">
        <f t="shared" si="115"/>
        <v>0</v>
      </c>
      <c r="CF33" s="107">
        <f t="shared" si="115"/>
        <v>0</v>
      </c>
      <c r="CG33" s="107">
        <f t="shared" si="115"/>
        <v>0</v>
      </c>
      <c r="CH33" s="107">
        <f t="shared" si="115"/>
        <v>0</v>
      </c>
      <c r="CI33" s="107">
        <f t="shared" si="115"/>
        <v>0</v>
      </c>
      <c r="CJ33" s="107">
        <f t="shared" si="115"/>
        <v>0</v>
      </c>
      <c r="CK33" s="107">
        <f t="shared" si="115"/>
        <v>0</v>
      </c>
      <c r="CL33" s="107">
        <f t="shared" si="115"/>
        <v>0</v>
      </c>
      <c r="CM33" s="107">
        <f t="shared" si="115"/>
        <v>0</v>
      </c>
      <c r="CN33" s="107">
        <f t="shared" si="115"/>
        <v>0</v>
      </c>
      <c r="CO33" s="107">
        <f t="shared" si="115"/>
        <v>0</v>
      </c>
      <c r="CP33" s="107">
        <f t="shared" si="115"/>
        <v>0</v>
      </c>
      <c r="CQ33" s="107">
        <f t="shared" si="115"/>
        <v>0</v>
      </c>
      <c r="CR33" s="107">
        <f t="shared" si="115"/>
        <v>0</v>
      </c>
      <c r="CS33" s="107">
        <f t="shared" si="115"/>
        <v>0</v>
      </c>
      <c r="CT33" s="107">
        <f t="shared" si="115"/>
        <v>0</v>
      </c>
      <c r="CU33" s="107">
        <f t="shared" si="115"/>
        <v>0</v>
      </c>
      <c r="CV33" s="107">
        <f t="shared" si="115"/>
        <v>0</v>
      </c>
      <c r="CW33" s="107">
        <f t="shared" si="115"/>
        <v>0</v>
      </c>
      <c r="CX33" s="107">
        <f t="shared" si="115"/>
        <v>0</v>
      </c>
      <c r="CY33" s="107">
        <f t="shared" si="115"/>
        <v>0</v>
      </c>
      <c r="CZ33" s="107">
        <f t="shared" si="112"/>
        <v>0</v>
      </c>
      <c r="DA33" s="107">
        <f t="shared" si="112"/>
        <v>0</v>
      </c>
      <c r="DB33" s="107">
        <f t="shared" si="112"/>
        <v>0</v>
      </c>
      <c r="DC33" s="107">
        <f t="shared" si="112"/>
        <v>0</v>
      </c>
      <c r="DD33" s="107">
        <f t="shared" si="112"/>
        <v>0</v>
      </c>
      <c r="DE33" s="107">
        <f t="shared" si="112"/>
        <v>0</v>
      </c>
      <c r="DF33" s="107">
        <f t="shared" si="112"/>
        <v>0</v>
      </c>
      <c r="DG33" s="107">
        <f t="shared" si="112"/>
        <v>0</v>
      </c>
      <c r="DH33" s="107">
        <f t="shared" si="112"/>
        <v>0</v>
      </c>
      <c r="DI33" s="107">
        <f t="shared" si="112"/>
        <v>0</v>
      </c>
      <c r="DJ33" s="107">
        <f t="shared" si="112"/>
        <v>0</v>
      </c>
      <c r="DK33" s="107">
        <f t="shared" si="112"/>
        <v>0</v>
      </c>
      <c r="DL33" s="107">
        <f t="shared" si="112"/>
        <v>0</v>
      </c>
      <c r="DM33" s="107">
        <f t="shared" si="112"/>
        <v>0</v>
      </c>
      <c r="DN33" s="107">
        <f t="shared" si="112"/>
        <v>0</v>
      </c>
      <c r="DO33" s="107">
        <f t="shared" si="112"/>
        <v>0</v>
      </c>
      <c r="DP33" s="107">
        <f t="shared" si="112"/>
        <v>0</v>
      </c>
      <c r="DQ33" s="107">
        <f t="shared" si="112"/>
        <v>0</v>
      </c>
      <c r="DR33" s="107">
        <f t="shared" si="112"/>
        <v>0</v>
      </c>
      <c r="DS33" s="107">
        <f t="shared" si="112"/>
        <v>0</v>
      </c>
      <c r="DT33" s="107">
        <f t="shared" si="112"/>
        <v>0</v>
      </c>
    </row>
    <row r="34" spans="1:124" ht="12.75" customHeight="1" x14ac:dyDescent="0.25">
      <c r="A34" s="65"/>
      <c r="B34" s="198">
        <f t="shared" si="43"/>
        <v>28</v>
      </c>
      <c r="C34" s="66">
        <v>43714</v>
      </c>
      <c r="D34" s="67"/>
      <c r="E34" s="68" t="s">
        <v>249</v>
      </c>
      <c r="F34" s="71"/>
      <c r="G34" s="109"/>
      <c r="H34" s="199">
        <f t="shared" ref="H34" si="136">H33+F34+G34</f>
        <v>98257.89</v>
      </c>
      <c r="I34" s="69" t="s">
        <v>250</v>
      </c>
      <c r="J34" s="69" t="s">
        <v>269</v>
      </c>
      <c r="K34" s="70">
        <v>2652.3</v>
      </c>
      <c r="L34" s="204" t="s">
        <v>223</v>
      </c>
      <c r="M34" s="201" t="str">
        <f>IF(ISNA(MATCH($L34,'Linked Budget'!$B$6:$B$129,0)),"UNBUDGETED","")</f>
        <v/>
      </c>
      <c r="N34" s="202" t="str">
        <f t="shared" ref="N34" si="137">IF(AND(O34&lt;0,O34&lt;&gt;G34),"MISMATCH",IF(AND(O34&gt;0,O34&lt;&gt;F34,E34&lt;&gt;"Deposit Detail"),"MISMATCH",IF(AND(O34&gt;0,O34&lt;&gt;K34,E34="Deposit Detail"),"MISMATCH","")))</f>
        <v/>
      </c>
      <c r="O34" s="107">
        <f t="shared" si="57"/>
        <v>2652.3</v>
      </c>
      <c r="P34" s="107">
        <f t="shared" si="111"/>
        <v>0</v>
      </c>
      <c r="Q34" s="107">
        <f t="shared" si="111"/>
        <v>0</v>
      </c>
      <c r="R34" s="107">
        <f t="shared" si="111"/>
        <v>0</v>
      </c>
      <c r="S34" s="107">
        <f t="shared" si="111"/>
        <v>0</v>
      </c>
      <c r="T34" s="107">
        <f t="shared" si="111"/>
        <v>0</v>
      </c>
      <c r="U34" s="107">
        <f t="shared" si="111"/>
        <v>0</v>
      </c>
      <c r="V34" s="107">
        <f t="shared" si="111"/>
        <v>0</v>
      </c>
      <c r="W34" s="107">
        <f t="shared" si="111"/>
        <v>0</v>
      </c>
      <c r="X34" s="107">
        <f t="shared" si="111"/>
        <v>0</v>
      </c>
      <c r="Y34" s="107">
        <f t="shared" si="111"/>
        <v>0</v>
      </c>
      <c r="Z34" s="107">
        <f t="shared" si="111"/>
        <v>0</v>
      </c>
      <c r="AA34" s="107">
        <f t="shared" si="111"/>
        <v>0</v>
      </c>
      <c r="AB34" s="107">
        <f t="shared" si="111"/>
        <v>0</v>
      </c>
      <c r="AC34" s="107">
        <f t="shared" si="111"/>
        <v>0</v>
      </c>
      <c r="AD34" s="107">
        <f t="shared" si="111"/>
        <v>0</v>
      </c>
      <c r="AE34" s="107">
        <f t="shared" si="111"/>
        <v>0</v>
      </c>
      <c r="AF34" s="107">
        <f t="shared" si="123"/>
        <v>0</v>
      </c>
      <c r="AG34" s="107">
        <f t="shared" si="123"/>
        <v>0</v>
      </c>
      <c r="AH34" s="107">
        <f t="shared" si="123"/>
        <v>0</v>
      </c>
      <c r="AI34" s="107">
        <f t="shared" si="123"/>
        <v>0</v>
      </c>
      <c r="AJ34" s="107">
        <f t="shared" si="123"/>
        <v>0</v>
      </c>
      <c r="AK34" s="107">
        <f t="shared" si="123"/>
        <v>0</v>
      </c>
      <c r="AL34" s="107">
        <f t="shared" si="123"/>
        <v>0</v>
      </c>
      <c r="AM34" s="107">
        <f t="shared" si="123"/>
        <v>0</v>
      </c>
      <c r="AN34" s="107">
        <f t="shared" si="123"/>
        <v>0</v>
      </c>
      <c r="AO34" s="107">
        <f t="shared" si="123"/>
        <v>0</v>
      </c>
      <c r="AP34" s="107">
        <f t="shared" si="123"/>
        <v>0</v>
      </c>
      <c r="AQ34" s="107">
        <f t="shared" si="123"/>
        <v>0</v>
      </c>
      <c r="AR34" s="107">
        <f t="shared" si="123"/>
        <v>0</v>
      </c>
      <c r="AS34" s="107">
        <f t="shared" si="123"/>
        <v>0</v>
      </c>
      <c r="AT34" s="107">
        <f t="shared" si="123"/>
        <v>0</v>
      </c>
      <c r="AU34" s="107">
        <f t="shared" si="123"/>
        <v>0</v>
      </c>
      <c r="AV34" s="107">
        <f t="shared" si="123"/>
        <v>0</v>
      </c>
      <c r="AW34" s="107">
        <f t="shared" si="123"/>
        <v>2652.3</v>
      </c>
      <c r="AX34" s="107">
        <f t="shared" si="123"/>
        <v>0</v>
      </c>
      <c r="AY34" s="107">
        <f t="shared" si="123"/>
        <v>0</v>
      </c>
      <c r="AZ34" s="107">
        <f t="shared" si="123"/>
        <v>0</v>
      </c>
      <c r="BA34" s="107">
        <f t="shared" si="123"/>
        <v>0</v>
      </c>
      <c r="BB34" s="107">
        <f t="shared" si="123"/>
        <v>0</v>
      </c>
      <c r="BC34" s="107">
        <f t="shared" si="123"/>
        <v>0</v>
      </c>
      <c r="BD34" s="107">
        <f t="shared" si="123"/>
        <v>0</v>
      </c>
      <c r="BE34" s="107">
        <f t="shared" si="123"/>
        <v>0</v>
      </c>
      <c r="BF34" s="107">
        <f t="shared" si="120"/>
        <v>0</v>
      </c>
      <c r="BG34" s="107">
        <f t="shared" si="120"/>
        <v>0</v>
      </c>
      <c r="BH34" s="107">
        <f t="shared" si="120"/>
        <v>0</v>
      </c>
      <c r="BI34" s="107">
        <f t="shared" si="120"/>
        <v>0</v>
      </c>
      <c r="BJ34" s="107">
        <f t="shared" si="120"/>
        <v>0</v>
      </c>
      <c r="BK34" s="107">
        <f t="shared" si="120"/>
        <v>0</v>
      </c>
      <c r="BL34" s="107">
        <f t="shared" si="120"/>
        <v>0</v>
      </c>
      <c r="BM34" s="107">
        <f t="shared" si="79"/>
        <v>0</v>
      </c>
      <c r="BN34" s="107">
        <f t="shared" si="120"/>
        <v>0</v>
      </c>
      <c r="BO34" s="107">
        <f t="shared" si="120"/>
        <v>0</v>
      </c>
      <c r="BP34" s="107">
        <f t="shared" si="120"/>
        <v>0</v>
      </c>
      <c r="BQ34" s="107">
        <f t="shared" si="120"/>
        <v>0</v>
      </c>
      <c r="BR34" s="107">
        <f t="shared" si="120"/>
        <v>0</v>
      </c>
      <c r="BS34" s="107">
        <f t="shared" si="120"/>
        <v>0</v>
      </c>
      <c r="BT34" s="107">
        <f t="shared" si="120"/>
        <v>0</v>
      </c>
      <c r="BU34" s="107">
        <f t="shared" si="120"/>
        <v>0</v>
      </c>
      <c r="BV34" s="107">
        <f t="shared" si="120"/>
        <v>0</v>
      </c>
      <c r="BW34" s="107">
        <f t="shared" si="120"/>
        <v>0</v>
      </c>
      <c r="BX34" s="107">
        <f t="shared" si="120"/>
        <v>0</v>
      </c>
      <c r="BY34" s="107">
        <f t="shared" si="120"/>
        <v>0</v>
      </c>
      <c r="BZ34" s="107">
        <f t="shared" si="120"/>
        <v>0</v>
      </c>
      <c r="CA34" s="107">
        <f t="shared" si="115"/>
        <v>0</v>
      </c>
      <c r="CB34" s="107">
        <f t="shared" si="115"/>
        <v>0</v>
      </c>
      <c r="CC34" s="107">
        <f t="shared" si="115"/>
        <v>0</v>
      </c>
      <c r="CD34" s="107">
        <f t="shared" si="115"/>
        <v>0</v>
      </c>
      <c r="CE34" s="107">
        <f t="shared" si="115"/>
        <v>0</v>
      </c>
      <c r="CF34" s="107">
        <f t="shared" ref="CF34:CY46" si="138">IF(CF$6=$L34,IF(OR($L34="Deposit Allocated",$E34="Deposit Detail"),$K34,SUM($F34:$G34)),0)</f>
        <v>0</v>
      </c>
      <c r="CG34" s="107">
        <f t="shared" si="138"/>
        <v>0</v>
      </c>
      <c r="CH34" s="107">
        <f t="shared" si="138"/>
        <v>0</v>
      </c>
      <c r="CI34" s="107">
        <f t="shared" si="138"/>
        <v>0</v>
      </c>
      <c r="CJ34" s="107">
        <f t="shared" si="138"/>
        <v>0</v>
      </c>
      <c r="CK34" s="107">
        <f t="shared" si="138"/>
        <v>0</v>
      </c>
      <c r="CL34" s="107">
        <f t="shared" si="138"/>
        <v>0</v>
      </c>
      <c r="CM34" s="107">
        <f t="shared" si="138"/>
        <v>0</v>
      </c>
      <c r="CN34" s="107">
        <f t="shared" si="138"/>
        <v>0</v>
      </c>
      <c r="CO34" s="107">
        <f t="shared" si="138"/>
        <v>0</v>
      </c>
      <c r="CP34" s="107">
        <f t="shared" si="138"/>
        <v>0</v>
      </c>
      <c r="CQ34" s="107">
        <f t="shared" si="138"/>
        <v>0</v>
      </c>
      <c r="CR34" s="107">
        <f t="shared" si="138"/>
        <v>0</v>
      </c>
      <c r="CS34" s="107">
        <f t="shared" si="138"/>
        <v>0</v>
      </c>
      <c r="CT34" s="107">
        <f t="shared" si="138"/>
        <v>0</v>
      </c>
      <c r="CU34" s="107">
        <f t="shared" si="138"/>
        <v>0</v>
      </c>
      <c r="CV34" s="107">
        <f t="shared" si="138"/>
        <v>0</v>
      </c>
      <c r="CW34" s="107">
        <f t="shared" si="138"/>
        <v>0</v>
      </c>
      <c r="CX34" s="107">
        <f t="shared" si="138"/>
        <v>0</v>
      </c>
      <c r="CY34" s="107">
        <f t="shared" si="138"/>
        <v>0</v>
      </c>
      <c r="CZ34" s="107">
        <f t="shared" si="112"/>
        <v>0</v>
      </c>
      <c r="DA34" s="107">
        <f t="shared" si="112"/>
        <v>0</v>
      </c>
      <c r="DB34" s="107">
        <f t="shared" si="112"/>
        <v>0</v>
      </c>
      <c r="DC34" s="107">
        <f t="shared" si="112"/>
        <v>0</v>
      </c>
      <c r="DD34" s="107">
        <f t="shared" si="112"/>
        <v>0</v>
      </c>
      <c r="DE34" s="107">
        <f t="shared" si="112"/>
        <v>0</v>
      </c>
      <c r="DF34" s="107">
        <f t="shared" si="112"/>
        <v>0</v>
      </c>
      <c r="DG34" s="107">
        <f t="shared" si="112"/>
        <v>0</v>
      </c>
      <c r="DH34" s="107">
        <f t="shared" si="112"/>
        <v>0</v>
      </c>
      <c r="DI34" s="107">
        <f t="shared" si="112"/>
        <v>0</v>
      </c>
      <c r="DJ34" s="107">
        <f t="shared" si="112"/>
        <v>0</v>
      </c>
      <c r="DK34" s="107">
        <f t="shared" si="112"/>
        <v>0</v>
      </c>
      <c r="DL34" s="107">
        <f t="shared" si="112"/>
        <v>0</v>
      </c>
      <c r="DM34" s="107">
        <f t="shared" si="112"/>
        <v>0</v>
      </c>
      <c r="DN34" s="107">
        <f t="shared" si="112"/>
        <v>0</v>
      </c>
      <c r="DO34" s="107">
        <f t="shared" si="112"/>
        <v>0</v>
      </c>
      <c r="DP34" s="107">
        <f t="shared" si="112"/>
        <v>0</v>
      </c>
      <c r="DQ34" s="107">
        <f t="shared" si="112"/>
        <v>0</v>
      </c>
      <c r="DR34" s="107">
        <f t="shared" si="112"/>
        <v>0</v>
      </c>
      <c r="DS34" s="107">
        <f t="shared" si="112"/>
        <v>0</v>
      </c>
      <c r="DT34" s="107">
        <f t="shared" si="112"/>
        <v>0</v>
      </c>
    </row>
    <row r="35" spans="1:124" ht="12.75" customHeight="1" x14ac:dyDescent="0.25">
      <c r="A35" s="65"/>
      <c r="B35" s="198">
        <f t="shared" si="43"/>
        <v>29</v>
      </c>
      <c r="C35" s="66">
        <v>43714</v>
      </c>
      <c r="D35" s="67"/>
      <c r="E35" s="68" t="s">
        <v>249</v>
      </c>
      <c r="F35" s="71"/>
      <c r="G35" s="109"/>
      <c r="H35" s="199">
        <f t="shared" ref="H35" si="139">H34+F35+G35</f>
        <v>98257.89</v>
      </c>
      <c r="I35" s="69" t="s">
        <v>250</v>
      </c>
      <c r="J35" s="69" t="s">
        <v>270</v>
      </c>
      <c r="K35" s="70">
        <v>5568.9</v>
      </c>
      <c r="L35" s="204" t="s">
        <v>10</v>
      </c>
      <c r="M35" s="201" t="str">
        <f>IF(ISNA(MATCH($L35,'Linked Budget'!$B$6:$B$129,0)),"UNBUDGETED","")</f>
        <v/>
      </c>
      <c r="N35" s="202" t="str">
        <f t="shared" ref="N35" si="140">IF(AND(O35&lt;0,O35&lt;&gt;G35),"MISMATCH",IF(AND(O35&gt;0,O35&lt;&gt;F35,E35&lt;&gt;"Deposit Detail"),"MISMATCH",IF(AND(O35&gt;0,O35&lt;&gt;K35,E35="Deposit Detail"),"MISMATCH","")))</f>
        <v/>
      </c>
      <c r="O35" s="107">
        <f t="shared" si="57"/>
        <v>5568.9</v>
      </c>
      <c r="P35" s="107">
        <f t="shared" si="111"/>
        <v>0</v>
      </c>
      <c r="Q35" s="107">
        <f t="shared" si="111"/>
        <v>0</v>
      </c>
      <c r="R35" s="107">
        <f t="shared" si="111"/>
        <v>0</v>
      </c>
      <c r="S35" s="107">
        <f t="shared" si="111"/>
        <v>0</v>
      </c>
      <c r="T35" s="107">
        <f t="shared" si="111"/>
        <v>0</v>
      </c>
      <c r="U35" s="107">
        <f t="shared" si="111"/>
        <v>0</v>
      </c>
      <c r="V35" s="107">
        <f t="shared" si="111"/>
        <v>0</v>
      </c>
      <c r="W35" s="107">
        <f t="shared" si="111"/>
        <v>0</v>
      </c>
      <c r="X35" s="107">
        <f t="shared" si="111"/>
        <v>0</v>
      </c>
      <c r="Y35" s="107">
        <f t="shared" si="111"/>
        <v>0</v>
      </c>
      <c r="Z35" s="107">
        <f t="shared" si="111"/>
        <v>0</v>
      </c>
      <c r="AA35" s="107">
        <f t="shared" si="111"/>
        <v>0</v>
      </c>
      <c r="AB35" s="107">
        <f t="shared" si="111"/>
        <v>0</v>
      </c>
      <c r="AC35" s="107">
        <f t="shared" si="111"/>
        <v>0</v>
      </c>
      <c r="AD35" s="107">
        <f t="shared" si="111"/>
        <v>0</v>
      </c>
      <c r="AE35" s="107">
        <f t="shared" si="111"/>
        <v>0</v>
      </c>
      <c r="AF35" s="107">
        <f t="shared" si="123"/>
        <v>0</v>
      </c>
      <c r="AG35" s="107">
        <f t="shared" si="123"/>
        <v>0</v>
      </c>
      <c r="AH35" s="107">
        <f t="shared" si="123"/>
        <v>0</v>
      </c>
      <c r="AI35" s="107">
        <f t="shared" si="123"/>
        <v>0</v>
      </c>
      <c r="AJ35" s="107">
        <f t="shared" si="123"/>
        <v>0</v>
      </c>
      <c r="AK35" s="107">
        <f t="shared" si="123"/>
        <v>0</v>
      </c>
      <c r="AL35" s="107">
        <f t="shared" si="123"/>
        <v>0</v>
      </c>
      <c r="AM35" s="107">
        <f t="shared" si="123"/>
        <v>0</v>
      </c>
      <c r="AN35" s="107">
        <f t="shared" si="123"/>
        <v>0</v>
      </c>
      <c r="AO35" s="107">
        <f t="shared" si="123"/>
        <v>0</v>
      </c>
      <c r="AP35" s="107">
        <f t="shared" si="123"/>
        <v>0</v>
      </c>
      <c r="AQ35" s="107">
        <f t="shared" si="123"/>
        <v>0</v>
      </c>
      <c r="AR35" s="107">
        <f t="shared" si="123"/>
        <v>0</v>
      </c>
      <c r="AS35" s="107">
        <f t="shared" si="123"/>
        <v>0</v>
      </c>
      <c r="AT35" s="107">
        <f t="shared" si="123"/>
        <v>0</v>
      </c>
      <c r="AU35" s="107">
        <f t="shared" si="123"/>
        <v>0</v>
      </c>
      <c r="AV35" s="107">
        <f t="shared" si="123"/>
        <v>0</v>
      </c>
      <c r="AW35" s="107">
        <f t="shared" si="123"/>
        <v>0</v>
      </c>
      <c r="AX35" s="107">
        <f t="shared" si="123"/>
        <v>0</v>
      </c>
      <c r="AY35" s="107">
        <f t="shared" si="123"/>
        <v>0</v>
      </c>
      <c r="AZ35" s="107">
        <f t="shared" si="123"/>
        <v>0</v>
      </c>
      <c r="BA35" s="107">
        <f t="shared" si="123"/>
        <v>0</v>
      </c>
      <c r="BB35" s="107">
        <f t="shared" si="123"/>
        <v>0</v>
      </c>
      <c r="BC35" s="107">
        <f t="shared" si="123"/>
        <v>0</v>
      </c>
      <c r="BD35" s="107">
        <f t="shared" si="123"/>
        <v>0</v>
      </c>
      <c r="BE35" s="107">
        <f t="shared" si="123"/>
        <v>0</v>
      </c>
      <c r="BF35" s="107">
        <f t="shared" si="120"/>
        <v>0</v>
      </c>
      <c r="BG35" s="107">
        <f t="shared" si="120"/>
        <v>0</v>
      </c>
      <c r="BH35" s="107">
        <f t="shared" si="120"/>
        <v>0</v>
      </c>
      <c r="BI35" s="107">
        <f t="shared" si="120"/>
        <v>0</v>
      </c>
      <c r="BJ35" s="107">
        <f t="shared" si="120"/>
        <v>0</v>
      </c>
      <c r="BK35" s="107">
        <f t="shared" si="120"/>
        <v>0</v>
      </c>
      <c r="BL35" s="107">
        <f t="shared" si="120"/>
        <v>0</v>
      </c>
      <c r="BM35" s="107">
        <f t="shared" si="79"/>
        <v>0</v>
      </c>
      <c r="BN35" s="107">
        <f t="shared" si="120"/>
        <v>0</v>
      </c>
      <c r="BO35" s="107">
        <f t="shared" si="120"/>
        <v>0</v>
      </c>
      <c r="BP35" s="107">
        <f t="shared" si="120"/>
        <v>0</v>
      </c>
      <c r="BQ35" s="107">
        <f t="shared" si="120"/>
        <v>0</v>
      </c>
      <c r="BR35" s="107">
        <f t="shared" si="120"/>
        <v>0</v>
      </c>
      <c r="BS35" s="107">
        <f t="shared" si="120"/>
        <v>0</v>
      </c>
      <c r="BT35" s="107">
        <f t="shared" si="120"/>
        <v>0</v>
      </c>
      <c r="BU35" s="107">
        <f t="shared" si="120"/>
        <v>0</v>
      </c>
      <c r="BV35" s="107">
        <f t="shared" si="120"/>
        <v>0</v>
      </c>
      <c r="BW35" s="107">
        <f t="shared" si="120"/>
        <v>0</v>
      </c>
      <c r="BX35" s="107">
        <f t="shared" si="120"/>
        <v>0</v>
      </c>
      <c r="BY35" s="107">
        <f t="shared" si="120"/>
        <v>0</v>
      </c>
      <c r="BZ35" s="107">
        <f t="shared" si="120"/>
        <v>0</v>
      </c>
      <c r="CA35" s="107">
        <f t="shared" ref="CA35:CP47" si="141">IF(CA$6=$L35,IF(OR($L35="Deposit Allocated",$E35="Deposit Detail"),$K35,SUM($F35:$G35)),0)</f>
        <v>0</v>
      </c>
      <c r="CB35" s="107">
        <f t="shared" si="141"/>
        <v>0</v>
      </c>
      <c r="CC35" s="107">
        <f t="shared" si="141"/>
        <v>0</v>
      </c>
      <c r="CD35" s="107">
        <f t="shared" si="141"/>
        <v>0</v>
      </c>
      <c r="CE35" s="107">
        <f t="shared" si="141"/>
        <v>0</v>
      </c>
      <c r="CF35" s="107">
        <f t="shared" si="138"/>
        <v>5568.9</v>
      </c>
      <c r="CG35" s="107">
        <f t="shared" si="138"/>
        <v>0</v>
      </c>
      <c r="CH35" s="107">
        <f t="shared" si="138"/>
        <v>0</v>
      </c>
      <c r="CI35" s="107">
        <f t="shared" si="138"/>
        <v>0</v>
      </c>
      <c r="CJ35" s="107">
        <f t="shared" si="138"/>
        <v>0</v>
      </c>
      <c r="CK35" s="107">
        <f t="shared" si="138"/>
        <v>0</v>
      </c>
      <c r="CL35" s="107">
        <f t="shared" si="138"/>
        <v>0</v>
      </c>
      <c r="CM35" s="107">
        <f t="shared" si="138"/>
        <v>0</v>
      </c>
      <c r="CN35" s="107">
        <f t="shared" si="138"/>
        <v>0</v>
      </c>
      <c r="CO35" s="107">
        <f t="shared" si="138"/>
        <v>0</v>
      </c>
      <c r="CP35" s="107">
        <f t="shared" si="138"/>
        <v>0</v>
      </c>
      <c r="CQ35" s="107">
        <f t="shared" si="138"/>
        <v>0</v>
      </c>
      <c r="CR35" s="107">
        <f t="shared" si="138"/>
        <v>0</v>
      </c>
      <c r="CS35" s="107">
        <f t="shared" si="138"/>
        <v>0</v>
      </c>
      <c r="CT35" s="107">
        <f t="shared" si="138"/>
        <v>0</v>
      </c>
      <c r="CU35" s="107">
        <f t="shared" si="138"/>
        <v>0</v>
      </c>
      <c r="CV35" s="107">
        <f t="shared" si="138"/>
        <v>0</v>
      </c>
      <c r="CW35" s="107">
        <f t="shared" si="138"/>
        <v>0</v>
      </c>
      <c r="CX35" s="107">
        <f t="shared" si="138"/>
        <v>0</v>
      </c>
      <c r="CY35" s="107">
        <f t="shared" si="138"/>
        <v>0</v>
      </c>
      <c r="CZ35" s="107">
        <f t="shared" si="112"/>
        <v>0</v>
      </c>
      <c r="DA35" s="107">
        <f t="shared" si="112"/>
        <v>0</v>
      </c>
      <c r="DB35" s="107">
        <f t="shared" si="112"/>
        <v>0</v>
      </c>
      <c r="DC35" s="107">
        <f t="shared" ref="DC35:DT47" si="142">IF(DC$6=$L35,IF(OR($L35="Deposit Allocated",$E35="Deposit Detail"),$K35,SUM($F35:$G35)),0)</f>
        <v>0</v>
      </c>
      <c r="DD35" s="107">
        <f t="shared" si="142"/>
        <v>0</v>
      </c>
      <c r="DE35" s="107">
        <f t="shared" si="142"/>
        <v>0</v>
      </c>
      <c r="DF35" s="107">
        <f t="shared" si="142"/>
        <v>0</v>
      </c>
      <c r="DG35" s="107">
        <f t="shared" si="142"/>
        <v>0</v>
      </c>
      <c r="DH35" s="107">
        <f t="shared" si="142"/>
        <v>0</v>
      </c>
      <c r="DI35" s="107">
        <f t="shared" si="142"/>
        <v>0</v>
      </c>
      <c r="DJ35" s="107">
        <f t="shared" si="142"/>
        <v>0</v>
      </c>
      <c r="DK35" s="107">
        <f t="shared" si="142"/>
        <v>0</v>
      </c>
      <c r="DL35" s="107">
        <f t="shared" si="142"/>
        <v>0</v>
      </c>
      <c r="DM35" s="107">
        <f t="shared" si="142"/>
        <v>0</v>
      </c>
      <c r="DN35" s="107">
        <f t="shared" si="142"/>
        <v>0</v>
      </c>
      <c r="DO35" s="107">
        <f t="shared" si="142"/>
        <v>0</v>
      </c>
      <c r="DP35" s="107">
        <f t="shared" si="142"/>
        <v>0</v>
      </c>
      <c r="DQ35" s="107">
        <f t="shared" si="142"/>
        <v>0</v>
      </c>
      <c r="DR35" s="107">
        <f t="shared" si="142"/>
        <v>0</v>
      </c>
      <c r="DS35" s="107">
        <f t="shared" si="142"/>
        <v>0</v>
      </c>
      <c r="DT35" s="107">
        <f t="shared" si="142"/>
        <v>0</v>
      </c>
    </row>
    <row r="36" spans="1:124" ht="12.75" customHeight="1" x14ac:dyDescent="0.25">
      <c r="A36" s="65"/>
      <c r="B36" s="198">
        <f t="shared" si="43"/>
        <v>30</v>
      </c>
      <c r="C36" s="66">
        <v>43714</v>
      </c>
      <c r="D36" s="67"/>
      <c r="E36" s="68" t="s">
        <v>249</v>
      </c>
      <c r="F36" s="71"/>
      <c r="G36" s="109"/>
      <c r="H36" s="199">
        <f t="shared" ref="H36" si="143">H35+F36+G36</f>
        <v>98257.89</v>
      </c>
      <c r="I36" s="69" t="s">
        <v>250</v>
      </c>
      <c r="J36" s="69" t="s">
        <v>271</v>
      </c>
      <c r="K36" s="70">
        <v>5674.59</v>
      </c>
      <c r="L36" s="204" t="s">
        <v>103</v>
      </c>
      <c r="M36" s="201" t="str">
        <f>IF(ISNA(MATCH($L36,'Linked Budget'!$B$6:$B$129,0)),"UNBUDGETED","")</f>
        <v/>
      </c>
      <c r="N36" s="202" t="str">
        <f t="shared" ref="N36" si="144">IF(AND(O36&lt;0,O36&lt;&gt;G36),"MISMATCH",IF(AND(O36&gt;0,O36&lt;&gt;F36,E36&lt;&gt;"Deposit Detail"),"MISMATCH",IF(AND(O36&gt;0,O36&lt;&gt;K36,E36="Deposit Detail"),"MISMATCH","")))</f>
        <v/>
      </c>
      <c r="O36" s="107">
        <f t="shared" si="57"/>
        <v>5674.59</v>
      </c>
      <c r="P36" s="107">
        <f t="shared" si="111"/>
        <v>0</v>
      </c>
      <c r="Q36" s="107">
        <f t="shared" si="111"/>
        <v>0</v>
      </c>
      <c r="R36" s="107">
        <f t="shared" si="111"/>
        <v>0</v>
      </c>
      <c r="S36" s="107">
        <f t="shared" si="111"/>
        <v>0</v>
      </c>
      <c r="T36" s="107">
        <f t="shared" si="111"/>
        <v>0</v>
      </c>
      <c r="U36" s="107">
        <f t="shared" si="111"/>
        <v>0</v>
      </c>
      <c r="V36" s="107">
        <f t="shared" si="111"/>
        <v>0</v>
      </c>
      <c r="W36" s="107">
        <f t="shared" si="111"/>
        <v>0</v>
      </c>
      <c r="X36" s="107">
        <f t="shared" si="111"/>
        <v>0</v>
      </c>
      <c r="Y36" s="107">
        <f t="shared" si="111"/>
        <v>0</v>
      </c>
      <c r="Z36" s="107">
        <f t="shared" si="111"/>
        <v>0</v>
      </c>
      <c r="AA36" s="107">
        <f t="shared" si="111"/>
        <v>0</v>
      </c>
      <c r="AB36" s="107">
        <f t="shared" si="111"/>
        <v>0</v>
      </c>
      <c r="AC36" s="107">
        <f t="shared" si="111"/>
        <v>0</v>
      </c>
      <c r="AD36" s="107">
        <f t="shared" si="111"/>
        <v>0</v>
      </c>
      <c r="AE36" s="107">
        <f t="shared" si="111"/>
        <v>0</v>
      </c>
      <c r="AF36" s="107">
        <f t="shared" si="123"/>
        <v>0</v>
      </c>
      <c r="AG36" s="107">
        <f t="shared" si="123"/>
        <v>0</v>
      </c>
      <c r="AH36" s="107">
        <f t="shared" si="123"/>
        <v>0</v>
      </c>
      <c r="AI36" s="107">
        <f t="shared" si="123"/>
        <v>0</v>
      </c>
      <c r="AJ36" s="107">
        <f t="shared" si="123"/>
        <v>0</v>
      </c>
      <c r="AK36" s="107">
        <f t="shared" si="123"/>
        <v>0</v>
      </c>
      <c r="AL36" s="107">
        <f t="shared" si="123"/>
        <v>0</v>
      </c>
      <c r="AM36" s="107">
        <f t="shared" si="123"/>
        <v>0</v>
      </c>
      <c r="AN36" s="107">
        <f t="shared" si="123"/>
        <v>0</v>
      </c>
      <c r="AO36" s="107">
        <f t="shared" si="123"/>
        <v>0</v>
      </c>
      <c r="AP36" s="107">
        <f t="shared" si="123"/>
        <v>0</v>
      </c>
      <c r="AQ36" s="107">
        <f t="shared" si="123"/>
        <v>0</v>
      </c>
      <c r="AR36" s="107">
        <f t="shared" si="123"/>
        <v>0</v>
      </c>
      <c r="AS36" s="107">
        <f t="shared" si="123"/>
        <v>0</v>
      </c>
      <c r="AT36" s="107">
        <f t="shared" si="123"/>
        <v>0</v>
      </c>
      <c r="AU36" s="107">
        <f t="shared" si="123"/>
        <v>0</v>
      </c>
      <c r="AV36" s="107">
        <f t="shared" si="123"/>
        <v>0</v>
      </c>
      <c r="AW36" s="107">
        <f t="shared" si="123"/>
        <v>0</v>
      </c>
      <c r="AX36" s="107">
        <f t="shared" si="123"/>
        <v>0</v>
      </c>
      <c r="AY36" s="107">
        <f t="shared" si="123"/>
        <v>0</v>
      </c>
      <c r="AZ36" s="107">
        <f t="shared" si="123"/>
        <v>0</v>
      </c>
      <c r="BA36" s="107">
        <f t="shared" ref="BA36:BP47" si="145">IF(BA$6=$L36,IF(OR($L36="Deposit Allocated",$E36="Deposit Detail"),$K36,SUM($F36:$G36)),0)</f>
        <v>0</v>
      </c>
      <c r="BB36" s="107">
        <f t="shared" si="145"/>
        <v>0</v>
      </c>
      <c r="BC36" s="107">
        <f t="shared" si="145"/>
        <v>0</v>
      </c>
      <c r="BD36" s="107">
        <f t="shared" si="145"/>
        <v>0</v>
      </c>
      <c r="BE36" s="107">
        <f t="shared" si="145"/>
        <v>0</v>
      </c>
      <c r="BF36" s="107">
        <f t="shared" si="120"/>
        <v>0</v>
      </c>
      <c r="BG36" s="107">
        <f t="shared" si="120"/>
        <v>0</v>
      </c>
      <c r="BH36" s="107">
        <f t="shared" si="120"/>
        <v>0</v>
      </c>
      <c r="BI36" s="107">
        <f t="shared" si="120"/>
        <v>0</v>
      </c>
      <c r="BJ36" s="107">
        <f t="shared" si="120"/>
        <v>0</v>
      </c>
      <c r="BK36" s="107">
        <f t="shared" si="120"/>
        <v>0</v>
      </c>
      <c r="BL36" s="107">
        <f t="shared" si="120"/>
        <v>0</v>
      </c>
      <c r="BM36" s="107">
        <f t="shared" si="79"/>
        <v>0</v>
      </c>
      <c r="BN36" s="107">
        <f t="shared" si="120"/>
        <v>0</v>
      </c>
      <c r="BO36" s="107">
        <f t="shared" si="120"/>
        <v>0</v>
      </c>
      <c r="BP36" s="107">
        <f t="shared" si="120"/>
        <v>0</v>
      </c>
      <c r="BQ36" s="107">
        <f t="shared" si="120"/>
        <v>0</v>
      </c>
      <c r="BR36" s="107">
        <f t="shared" si="120"/>
        <v>0</v>
      </c>
      <c r="BS36" s="107">
        <f t="shared" si="120"/>
        <v>0</v>
      </c>
      <c r="BT36" s="107">
        <f t="shared" si="120"/>
        <v>0</v>
      </c>
      <c r="BU36" s="107">
        <f t="shared" si="120"/>
        <v>0</v>
      </c>
      <c r="BV36" s="107">
        <f t="shared" si="120"/>
        <v>0</v>
      </c>
      <c r="BW36" s="107">
        <f t="shared" si="120"/>
        <v>0</v>
      </c>
      <c r="BX36" s="107">
        <f t="shared" si="120"/>
        <v>0</v>
      </c>
      <c r="BY36" s="107">
        <f t="shared" si="120"/>
        <v>0</v>
      </c>
      <c r="BZ36" s="107">
        <f t="shared" si="120"/>
        <v>0</v>
      </c>
      <c r="CA36" s="107">
        <f t="shared" si="141"/>
        <v>0</v>
      </c>
      <c r="CB36" s="107">
        <f t="shared" si="141"/>
        <v>0</v>
      </c>
      <c r="CC36" s="107">
        <f t="shared" si="141"/>
        <v>0</v>
      </c>
      <c r="CD36" s="107">
        <f t="shared" si="141"/>
        <v>0</v>
      </c>
      <c r="CE36" s="107">
        <f t="shared" si="141"/>
        <v>5674.59</v>
      </c>
      <c r="CF36" s="107">
        <f t="shared" si="138"/>
        <v>0</v>
      </c>
      <c r="CG36" s="107">
        <f t="shared" si="138"/>
        <v>0</v>
      </c>
      <c r="CH36" s="107">
        <f t="shared" si="138"/>
        <v>0</v>
      </c>
      <c r="CI36" s="107">
        <f t="shared" si="138"/>
        <v>0</v>
      </c>
      <c r="CJ36" s="107">
        <f t="shared" si="138"/>
        <v>0</v>
      </c>
      <c r="CK36" s="107">
        <f t="shared" si="138"/>
        <v>0</v>
      </c>
      <c r="CL36" s="107">
        <f t="shared" si="138"/>
        <v>0</v>
      </c>
      <c r="CM36" s="107">
        <f t="shared" si="138"/>
        <v>0</v>
      </c>
      <c r="CN36" s="107">
        <f t="shared" si="138"/>
        <v>0</v>
      </c>
      <c r="CO36" s="107">
        <f t="shared" si="138"/>
        <v>0</v>
      </c>
      <c r="CP36" s="107">
        <f t="shared" si="138"/>
        <v>0</v>
      </c>
      <c r="CQ36" s="107">
        <f t="shared" si="138"/>
        <v>0</v>
      </c>
      <c r="CR36" s="107">
        <f t="shared" si="138"/>
        <v>0</v>
      </c>
      <c r="CS36" s="107">
        <f t="shared" si="138"/>
        <v>0</v>
      </c>
      <c r="CT36" s="107">
        <f t="shared" si="138"/>
        <v>0</v>
      </c>
      <c r="CU36" s="107">
        <f t="shared" si="138"/>
        <v>0</v>
      </c>
      <c r="CV36" s="107">
        <f t="shared" si="138"/>
        <v>0</v>
      </c>
      <c r="CW36" s="107">
        <f t="shared" si="138"/>
        <v>0</v>
      </c>
      <c r="CX36" s="107">
        <f t="shared" si="138"/>
        <v>0</v>
      </c>
      <c r="CY36" s="107">
        <f t="shared" si="138"/>
        <v>0</v>
      </c>
      <c r="CZ36" s="107">
        <f t="shared" ref="CZ36:DB47" si="146">IF(CZ$6=$L36,IF(OR($L36="Deposit Allocated",$E36="Deposit Detail"),$K36,SUM($F36:$G36)),0)</f>
        <v>0</v>
      </c>
      <c r="DA36" s="107">
        <f t="shared" si="146"/>
        <v>0</v>
      </c>
      <c r="DB36" s="107">
        <f t="shared" si="146"/>
        <v>0</v>
      </c>
      <c r="DC36" s="107">
        <f t="shared" si="142"/>
        <v>0</v>
      </c>
      <c r="DD36" s="107">
        <f t="shared" si="142"/>
        <v>0</v>
      </c>
      <c r="DE36" s="107">
        <f t="shared" si="142"/>
        <v>0</v>
      </c>
      <c r="DF36" s="107">
        <f t="shared" si="142"/>
        <v>0</v>
      </c>
      <c r="DG36" s="107">
        <f t="shared" si="142"/>
        <v>0</v>
      </c>
      <c r="DH36" s="107">
        <f t="shared" si="142"/>
        <v>0</v>
      </c>
      <c r="DI36" s="107">
        <f t="shared" si="142"/>
        <v>0</v>
      </c>
      <c r="DJ36" s="107">
        <f t="shared" si="142"/>
        <v>0</v>
      </c>
      <c r="DK36" s="107">
        <f t="shared" si="142"/>
        <v>0</v>
      </c>
      <c r="DL36" s="107">
        <f t="shared" si="142"/>
        <v>0</v>
      </c>
      <c r="DM36" s="107">
        <f t="shared" si="142"/>
        <v>0</v>
      </c>
      <c r="DN36" s="107">
        <f t="shared" si="142"/>
        <v>0</v>
      </c>
      <c r="DO36" s="107">
        <f t="shared" si="142"/>
        <v>0</v>
      </c>
      <c r="DP36" s="107">
        <f t="shared" si="142"/>
        <v>0</v>
      </c>
      <c r="DQ36" s="107">
        <f t="shared" si="142"/>
        <v>0</v>
      </c>
      <c r="DR36" s="107">
        <f t="shared" si="142"/>
        <v>0</v>
      </c>
      <c r="DS36" s="107">
        <f t="shared" si="142"/>
        <v>0</v>
      </c>
      <c r="DT36" s="107">
        <f t="shared" si="142"/>
        <v>0</v>
      </c>
    </row>
    <row r="37" spans="1:124" ht="12.75" customHeight="1" x14ac:dyDescent="0.25">
      <c r="A37" s="65"/>
      <c r="B37" s="198">
        <f t="shared" si="43"/>
        <v>31</v>
      </c>
      <c r="C37" s="66">
        <v>43714</v>
      </c>
      <c r="D37" s="67"/>
      <c r="E37" s="68" t="s">
        <v>249</v>
      </c>
      <c r="F37" s="71"/>
      <c r="G37" s="109"/>
      <c r="H37" s="199">
        <f t="shared" ref="H37" si="147">H36+F37+G37</f>
        <v>98257.89</v>
      </c>
      <c r="I37" s="69" t="s">
        <v>250</v>
      </c>
      <c r="J37" s="69" t="s">
        <v>272</v>
      </c>
      <c r="K37" s="70">
        <v>4143.3</v>
      </c>
      <c r="L37" s="204" t="s">
        <v>232</v>
      </c>
      <c r="M37" s="201" t="str">
        <f>IF(ISNA(MATCH($L37,'Linked Budget'!$B$6:$B$129,0)),"UNBUDGETED","")</f>
        <v/>
      </c>
      <c r="N37" s="202" t="str">
        <f t="shared" ref="N37" si="148">IF(AND(O37&lt;0,O37&lt;&gt;G37),"MISMATCH",IF(AND(O37&gt;0,O37&lt;&gt;F37,E37&lt;&gt;"Deposit Detail"),"MISMATCH",IF(AND(O37&gt;0,O37&lt;&gt;K37,E37="Deposit Detail"),"MISMATCH","")))</f>
        <v/>
      </c>
      <c r="O37" s="107">
        <f t="shared" si="57"/>
        <v>4143.3</v>
      </c>
      <c r="P37" s="107">
        <f t="shared" si="111"/>
        <v>0</v>
      </c>
      <c r="Q37" s="107">
        <f t="shared" si="111"/>
        <v>0</v>
      </c>
      <c r="R37" s="107">
        <f t="shared" si="111"/>
        <v>0</v>
      </c>
      <c r="S37" s="107">
        <f t="shared" si="111"/>
        <v>0</v>
      </c>
      <c r="T37" s="107">
        <f t="shared" si="111"/>
        <v>0</v>
      </c>
      <c r="U37" s="107">
        <f t="shared" si="111"/>
        <v>0</v>
      </c>
      <c r="V37" s="107">
        <f t="shared" si="111"/>
        <v>0</v>
      </c>
      <c r="W37" s="107">
        <f t="shared" si="111"/>
        <v>0</v>
      </c>
      <c r="X37" s="107">
        <f t="shared" si="111"/>
        <v>0</v>
      </c>
      <c r="Y37" s="107">
        <f t="shared" si="111"/>
        <v>0</v>
      </c>
      <c r="Z37" s="107">
        <f t="shared" si="111"/>
        <v>0</v>
      </c>
      <c r="AA37" s="107">
        <f t="shared" si="111"/>
        <v>0</v>
      </c>
      <c r="AB37" s="107">
        <f t="shared" si="111"/>
        <v>0</v>
      </c>
      <c r="AC37" s="107">
        <f t="shared" si="111"/>
        <v>0</v>
      </c>
      <c r="AD37" s="107">
        <f t="shared" si="111"/>
        <v>0</v>
      </c>
      <c r="AE37" s="107">
        <f t="shared" si="111"/>
        <v>0</v>
      </c>
      <c r="AF37" s="107">
        <f t="shared" ref="AF37:AZ47" si="149">IF(AF$6=$L37,IF(OR($L37="Deposit Allocated",$E37="Deposit Detail"),$K37,SUM($F37:$G37)),0)</f>
        <v>0</v>
      </c>
      <c r="AG37" s="107">
        <f t="shared" si="149"/>
        <v>0</v>
      </c>
      <c r="AH37" s="107">
        <f t="shared" si="149"/>
        <v>0</v>
      </c>
      <c r="AI37" s="107">
        <f t="shared" si="149"/>
        <v>0</v>
      </c>
      <c r="AJ37" s="107">
        <f t="shared" si="149"/>
        <v>0</v>
      </c>
      <c r="AK37" s="107">
        <f t="shared" si="149"/>
        <v>0</v>
      </c>
      <c r="AL37" s="107">
        <f t="shared" si="149"/>
        <v>0</v>
      </c>
      <c r="AM37" s="107">
        <f t="shared" si="149"/>
        <v>0</v>
      </c>
      <c r="AN37" s="107">
        <f t="shared" si="149"/>
        <v>0</v>
      </c>
      <c r="AO37" s="107">
        <f t="shared" si="149"/>
        <v>0</v>
      </c>
      <c r="AP37" s="107">
        <f t="shared" si="149"/>
        <v>0</v>
      </c>
      <c r="AQ37" s="107">
        <f t="shared" si="149"/>
        <v>0</v>
      </c>
      <c r="AR37" s="107">
        <f t="shared" si="149"/>
        <v>0</v>
      </c>
      <c r="AS37" s="107">
        <f t="shared" si="149"/>
        <v>0</v>
      </c>
      <c r="AT37" s="107">
        <f t="shared" si="149"/>
        <v>4143.3</v>
      </c>
      <c r="AU37" s="107">
        <f t="shared" si="149"/>
        <v>0</v>
      </c>
      <c r="AV37" s="107">
        <f t="shared" si="149"/>
        <v>0</v>
      </c>
      <c r="AW37" s="107">
        <f t="shared" si="149"/>
        <v>0</v>
      </c>
      <c r="AX37" s="107">
        <f t="shared" si="149"/>
        <v>0</v>
      </c>
      <c r="AY37" s="107">
        <f t="shared" si="149"/>
        <v>0</v>
      </c>
      <c r="AZ37" s="107">
        <f t="shared" si="149"/>
        <v>0</v>
      </c>
      <c r="BA37" s="107">
        <f t="shared" si="145"/>
        <v>0</v>
      </c>
      <c r="BB37" s="107">
        <f t="shared" si="145"/>
        <v>0</v>
      </c>
      <c r="BC37" s="107">
        <f t="shared" si="145"/>
        <v>0</v>
      </c>
      <c r="BD37" s="107">
        <f t="shared" si="145"/>
        <v>0</v>
      </c>
      <c r="BE37" s="107">
        <f t="shared" si="145"/>
        <v>0</v>
      </c>
      <c r="BF37" s="107">
        <f t="shared" si="120"/>
        <v>0</v>
      </c>
      <c r="BG37" s="107">
        <f t="shared" si="120"/>
        <v>0</v>
      </c>
      <c r="BH37" s="107">
        <f t="shared" si="120"/>
        <v>0</v>
      </c>
      <c r="BI37" s="107">
        <f t="shared" si="120"/>
        <v>0</v>
      </c>
      <c r="BJ37" s="107">
        <f t="shared" si="120"/>
        <v>0</v>
      </c>
      <c r="BK37" s="107">
        <f t="shared" si="120"/>
        <v>0</v>
      </c>
      <c r="BL37" s="107">
        <f t="shared" si="120"/>
        <v>0</v>
      </c>
      <c r="BM37" s="107">
        <f t="shared" si="79"/>
        <v>0</v>
      </c>
      <c r="BN37" s="107">
        <f t="shared" si="120"/>
        <v>0</v>
      </c>
      <c r="BO37" s="107">
        <f t="shared" si="120"/>
        <v>0</v>
      </c>
      <c r="BP37" s="107">
        <f t="shared" si="120"/>
        <v>0</v>
      </c>
      <c r="BQ37" s="107">
        <f t="shared" si="120"/>
        <v>0</v>
      </c>
      <c r="BR37" s="107">
        <f t="shared" si="120"/>
        <v>0</v>
      </c>
      <c r="BS37" s="107">
        <f t="shared" si="120"/>
        <v>0</v>
      </c>
      <c r="BT37" s="107">
        <f t="shared" si="120"/>
        <v>0</v>
      </c>
      <c r="BU37" s="107">
        <f t="shared" si="120"/>
        <v>0</v>
      </c>
      <c r="BV37" s="107">
        <f t="shared" si="120"/>
        <v>0</v>
      </c>
      <c r="BW37" s="107">
        <f t="shared" si="120"/>
        <v>0</v>
      </c>
      <c r="BX37" s="107">
        <f t="shared" si="120"/>
        <v>0</v>
      </c>
      <c r="BY37" s="107">
        <f t="shared" si="120"/>
        <v>0</v>
      </c>
      <c r="BZ37" s="107">
        <f t="shared" si="120"/>
        <v>0</v>
      </c>
      <c r="CA37" s="107">
        <f t="shared" si="141"/>
        <v>0</v>
      </c>
      <c r="CB37" s="107">
        <f t="shared" si="141"/>
        <v>0</v>
      </c>
      <c r="CC37" s="107">
        <f t="shared" si="141"/>
        <v>0</v>
      </c>
      <c r="CD37" s="107">
        <f t="shared" si="141"/>
        <v>0</v>
      </c>
      <c r="CE37" s="107">
        <f t="shared" si="141"/>
        <v>0</v>
      </c>
      <c r="CF37" s="107">
        <f t="shared" si="138"/>
        <v>0</v>
      </c>
      <c r="CG37" s="107">
        <f t="shared" si="138"/>
        <v>0</v>
      </c>
      <c r="CH37" s="107">
        <f t="shared" si="138"/>
        <v>0</v>
      </c>
      <c r="CI37" s="107">
        <f t="shared" si="138"/>
        <v>0</v>
      </c>
      <c r="CJ37" s="107">
        <f t="shared" si="138"/>
        <v>0</v>
      </c>
      <c r="CK37" s="107">
        <f t="shared" si="138"/>
        <v>0</v>
      </c>
      <c r="CL37" s="107">
        <f t="shared" si="138"/>
        <v>0</v>
      </c>
      <c r="CM37" s="107">
        <f t="shared" si="138"/>
        <v>0</v>
      </c>
      <c r="CN37" s="107">
        <f t="shared" si="138"/>
        <v>0</v>
      </c>
      <c r="CO37" s="107">
        <f t="shared" si="138"/>
        <v>0</v>
      </c>
      <c r="CP37" s="107">
        <f t="shared" si="138"/>
        <v>0</v>
      </c>
      <c r="CQ37" s="107">
        <f t="shared" si="138"/>
        <v>0</v>
      </c>
      <c r="CR37" s="107">
        <f t="shared" si="138"/>
        <v>0</v>
      </c>
      <c r="CS37" s="107">
        <f t="shared" si="138"/>
        <v>0</v>
      </c>
      <c r="CT37" s="107">
        <f t="shared" si="138"/>
        <v>0</v>
      </c>
      <c r="CU37" s="107">
        <f t="shared" si="138"/>
        <v>0</v>
      </c>
      <c r="CV37" s="107">
        <f t="shared" si="138"/>
        <v>0</v>
      </c>
      <c r="CW37" s="107">
        <f t="shared" si="138"/>
        <v>0</v>
      </c>
      <c r="CX37" s="107">
        <f t="shared" si="138"/>
        <v>0</v>
      </c>
      <c r="CY37" s="107">
        <f t="shared" si="138"/>
        <v>0</v>
      </c>
      <c r="CZ37" s="107">
        <f t="shared" si="146"/>
        <v>0</v>
      </c>
      <c r="DA37" s="107">
        <f t="shared" si="146"/>
        <v>0</v>
      </c>
      <c r="DB37" s="107">
        <f t="shared" si="146"/>
        <v>0</v>
      </c>
      <c r="DC37" s="107">
        <f t="shared" si="142"/>
        <v>0</v>
      </c>
      <c r="DD37" s="107">
        <f t="shared" si="142"/>
        <v>0</v>
      </c>
      <c r="DE37" s="107">
        <f t="shared" si="142"/>
        <v>0</v>
      </c>
      <c r="DF37" s="107">
        <f t="shared" si="142"/>
        <v>0</v>
      </c>
      <c r="DG37" s="107">
        <f t="shared" si="142"/>
        <v>0</v>
      </c>
      <c r="DH37" s="107">
        <f t="shared" si="142"/>
        <v>0</v>
      </c>
      <c r="DI37" s="107">
        <f t="shared" si="142"/>
        <v>0</v>
      </c>
      <c r="DJ37" s="107">
        <f t="shared" si="142"/>
        <v>0</v>
      </c>
      <c r="DK37" s="107">
        <f t="shared" si="142"/>
        <v>0</v>
      </c>
      <c r="DL37" s="107">
        <f t="shared" si="142"/>
        <v>0</v>
      </c>
      <c r="DM37" s="107">
        <f t="shared" si="142"/>
        <v>0</v>
      </c>
      <c r="DN37" s="107">
        <f t="shared" si="142"/>
        <v>0</v>
      </c>
      <c r="DO37" s="107">
        <f t="shared" si="142"/>
        <v>0</v>
      </c>
      <c r="DP37" s="107">
        <f t="shared" si="142"/>
        <v>0</v>
      </c>
      <c r="DQ37" s="107">
        <f t="shared" si="142"/>
        <v>0</v>
      </c>
      <c r="DR37" s="107">
        <f t="shared" si="142"/>
        <v>0</v>
      </c>
      <c r="DS37" s="107">
        <f t="shared" si="142"/>
        <v>0</v>
      </c>
      <c r="DT37" s="107">
        <f t="shared" si="142"/>
        <v>0</v>
      </c>
    </row>
    <row r="38" spans="1:124" ht="12.75" customHeight="1" x14ac:dyDescent="0.25">
      <c r="A38" s="65"/>
      <c r="B38" s="198">
        <f t="shared" si="43"/>
        <v>32</v>
      </c>
      <c r="C38" s="66">
        <v>43714</v>
      </c>
      <c r="D38" s="67"/>
      <c r="E38" s="68" t="s">
        <v>249</v>
      </c>
      <c r="F38" s="71"/>
      <c r="G38" s="109"/>
      <c r="H38" s="199">
        <f t="shared" ref="H38" si="150">H37+F38+G38</f>
        <v>98257.89</v>
      </c>
      <c r="I38" s="69" t="s">
        <v>250</v>
      </c>
      <c r="J38" s="69" t="s">
        <v>273</v>
      </c>
      <c r="K38" s="70">
        <v>1611.92</v>
      </c>
      <c r="L38" s="204" t="s">
        <v>231</v>
      </c>
      <c r="M38" s="201" t="str">
        <f>IF(ISNA(MATCH($L38,'Linked Budget'!$B$6:$B$129,0)),"UNBUDGETED","")</f>
        <v/>
      </c>
      <c r="N38" s="202" t="str">
        <f t="shared" ref="N38" si="151">IF(AND(O38&lt;0,O38&lt;&gt;G38),"MISMATCH",IF(AND(O38&gt;0,O38&lt;&gt;F38,E38&lt;&gt;"Deposit Detail"),"MISMATCH",IF(AND(O38&gt;0,O38&lt;&gt;K38,E38="Deposit Detail"),"MISMATCH","")))</f>
        <v/>
      </c>
      <c r="O38" s="107">
        <f t="shared" si="57"/>
        <v>1611.92</v>
      </c>
      <c r="P38" s="107">
        <f t="shared" si="111"/>
        <v>0</v>
      </c>
      <c r="Q38" s="107">
        <f t="shared" si="111"/>
        <v>0</v>
      </c>
      <c r="R38" s="107">
        <f t="shared" si="111"/>
        <v>0</v>
      </c>
      <c r="S38" s="107">
        <f t="shared" si="111"/>
        <v>0</v>
      </c>
      <c r="T38" s="107">
        <f t="shared" si="111"/>
        <v>0</v>
      </c>
      <c r="U38" s="107">
        <f t="shared" si="111"/>
        <v>0</v>
      </c>
      <c r="V38" s="107">
        <f t="shared" si="111"/>
        <v>0</v>
      </c>
      <c r="W38" s="107">
        <f t="shared" si="111"/>
        <v>0</v>
      </c>
      <c r="X38" s="107">
        <f t="shared" si="111"/>
        <v>0</v>
      </c>
      <c r="Y38" s="107">
        <f t="shared" si="111"/>
        <v>0</v>
      </c>
      <c r="Z38" s="107">
        <f t="shared" si="111"/>
        <v>0</v>
      </c>
      <c r="AA38" s="107">
        <f t="shared" si="111"/>
        <v>0</v>
      </c>
      <c r="AB38" s="107">
        <f t="shared" si="111"/>
        <v>0</v>
      </c>
      <c r="AC38" s="107">
        <f t="shared" si="111"/>
        <v>0</v>
      </c>
      <c r="AD38" s="107">
        <f t="shared" si="111"/>
        <v>0</v>
      </c>
      <c r="AE38" s="107">
        <f t="shared" si="111"/>
        <v>0</v>
      </c>
      <c r="AF38" s="107">
        <f t="shared" si="149"/>
        <v>0</v>
      </c>
      <c r="AG38" s="107">
        <f t="shared" si="149"/>
        <v>0</v>
      </c>
      <c r="AH38" s="107">
        <f t="shared" si="149"/>
        <v>0</v>
      </c>
      <c r="AI38" s="107">
        <f t="shared" si="149"/>
        <v>0</v>
      </c>
      <c r="AJ38" s="107">
        <f t="shared" si="149"/>
        <v>0</v>
      </c>
      <c r="AK38" s="107">
        <f t="shared" si="149"/>
        <v>0</v>
      </c>
      <c r="AL38" s="107">
        <f t="shared" si="149"/>
        <v>0</v>
      </c>
      <c r="AM38" s="107">
        <f t="shared" si="149"/>
        <v>0</v>
      </c>
      <c r="AN38" s="107">
        <f t="shared" si="149"/>
        <v>0</v>
      </c>
      <c r="AO38" s="107">
        <f t="shared" si="149"/>
        <v>0</v>
      </c>
      <c r="AP38" s="107">
        <f t="shared" si="149"/>
        <v>0</v>
      </c>
      <c r="AQ38" s="107">
        <f t="shared" si="149"/>
        <v>0</v>
      </c>
      <c r="AR38" s="107">
        <f t="shared" si="149"/>
        <v>0</v>
      </c>
      <c r="AS38" s="107">
        <f t="shared" si="149"/>
        <v>0</v>
      </c>
      <c r="AT38" s="107">
        <f t="shared" si="149"/>
        <v>0</v>
      </c>
      <c r="AU38" s="107">
        <f t="shared" si="149"/>
        <v>0</v>
      </c>
      <c r="AV38" s="107">
        <f t="shared" si="149"/>
        <v>1611.92</v>
      </c>
      <c r="AW38" s="107">
        <f t="shared" si="149"/>
        <v>0</v>
      </c>
      <c r="AX38" s="107">
        <f t="shared" si="149"/>
        <v>0</v>
      </c>
      <c r="AY38" s="107">
        <f t="shared" si="149"/>
        <v>0</v>
      </c>
      <c r="AZ38" s="107">
        <f t="shared" si="149"/>
        <v>0</v>
      </c>
      <c r="BA38" s="107">
        <f t="shared" si="145"/>
        <v>0</v>
      </c>
      <c r="BB38" s="107">
        <f t="shared" si="145"/>
        <v>0</v>
      </c>
      <c r="BC38" s="107">
        <f t="shared" si="145"/>
        <v>0</v>
      </c>
      <c r="BD38" s="107">
        <f t="shared" si="145"/>
        <v>0</v>
      </c>
      <c r="BE38" s="107">
        <f t="shared" si="145"/>
        <v>0</v>
      </c>
      <c r="BF38" s="107">
        <f t="shared" si="120"/>
        <v>0</v>
      </c>
      <c r="BG38" s="107">
        <f t="shared" si="120"/>
        <v>0</v>
      </c>
      <c r="BH38" s="107">
        <f t="shared" si="120"/>
        <v>0</v>
      </c>
      <c r="BI38" s="107">
        <f t="shared" si="120"/>
        <v>0</v>
      </c>
      <c r="BJ38" s="107">
        <f t="shared" si="120"/>
        <v>0</v>
      </c>
      <c r="BK38" s="107">
        <f t="shared" si="120"/>
        <v>0</v>
      </c>
      <c r="BL38" s="107">
        <f t="shared" si="120"/>
        <v>0</v>
      </c>
      <c r="BM38" s="107">
        <f t="shared" si="79"/>
        <v>0</v>
      </c>
      <c r="BN38" s="107">
        <f t="shared" si="120"/>
        <v>0</v>
      </c>
      <c r="BO38" s="107">
        <f t="shared" si="120"/>
        <v>0</v>
      </c>
      <c r="BP38" s="107">
        <f t="shared" si="120"/>
        <v>0</v>
      </c>
      <c r="BQ38" s="107">
        <f t="shared" si="120"/>
        <v>0</v>
      </c>
      <c r="BR38" s="107">
        <f t="shared" si="120"/>
        <v>0</v>
      </c>
      <c r="BS38" s="107">
        <f t="shared" si="120"/>
        <v>0</v>
      </c>
      <c r="BT38" s="107">
        <f t="shared" si="120"/>
        <v>0</v>
      </c>
      <c r="BU38" s="107">
        <f t="shared" si="120"/>
        <v>0</v>
      </c>
      <c r="BV38" s="107">
        <f t="shared" ref="BV38:BZ47" si="152">IF(BV$6=$L38,IF(OR($L38="Deposit Allocated",$E38="Deposit Detail"),$K38,SUM($F38:$G38)),0)</f>
        <v>0</v>
      </c>
      <c r="BW38" s="107">
        <f t="shared" si="152"/>
        <v>0</v>
      </c>
      <c r="BX38" s="107">
        <f t="shared" si="152"/>
        <v>0</v>
      </c>
      <c r="BY38" s="107">
        <f t="shared" si="152"/>
        <v>0</v>
      </c>
      <c r="BZ38" s="107">
        <f t="shared" si="152"/>
        <v>0</v>
      </c>
      <c r="CA38" s="107">
        <f t="shared" si="141"/>
        <v>0</v>
      </c>
      <c r="CB38" s="107">
        <f t="shared" si="141"/>
        <v>0</v>
      </c>
      <c r="CC38" s="107">
        <f t="shared" si="141"/>
        <v>0</v>
      </c>
      <c r="CD38" s="107">
        <f t="shared" si="141"/>
        <v>0</v>
      </c>
      <c r="CE38" s="107">
        <f t="shared" si="141"/>
        <v>0</v>
      </c>
      <c r="CF38" s="107">
        <f t="shared" si="138"/>
        <v>0</v>
      </c>
      <c r="CG38" s="107">
        <f t="shared" si="138"/>
        <v>0</v>
      </c>
      <c r="CH38" s="107">
        <f t="shared" si="138"/>
        <v>0</v>
      </c>
      <c r="CI38" s="107">
        <f t="shared" si="138"/>
        <v>0</v>
      </c>
      <c r="CJ38" s="107">
        <f t="shared" si="138"/>
        <v>0</v>
      </c>
      <c r="CK38" s="107">
        <f t="shared" si="138"/>
        <v>0</v>
      </c>
      <c r="CL38" s="107">
        <f t="shared" si="138"/>
        <v>0</v>
      </c>
      <c r="CM38" s="107">
        <f t="shared" si="138"/>
        <v>0</v>
      </c>
      <c r="CN38" s="107">
        <f t="shared" si="138"/>
        <v>0</v>
      </c>
      <c r="CO38" s="107">
        <f t="shared" si="138"/>
        <v>0</v>
      </c>
      <c r="CP38" s="107">
        <f t="shared" si="138"/>
        <v>0</v>
      </c>
      <c r="CQ38" s="107">
        <f t="shared" si="138"/>
        <v>0</v>
      </c>
      <c r="CR38" s="107">
        <f t="shared" si="138"/>
        <v>0</v>
      </c>
      <c r="CS38" s="107">
        <f t="shared" si="138"/>
        <v>0</v>
      </c>
      <c r="CT38" s="107">
        <f t="shared" si="138"/>
        <v>0</v>
      </c>
      <c r="CU38" s="107">
        <f t="shared" si="138"/>
        <v>0</v>
      </c>
      <c r="CV38" s="107">
        <f t="shared" si="138"/>
        <v>0</v>
      </c>
      <c r="CW38" s="107">
        <f t="shared" si="138"/>
        <v>0</v>
      </c>
      <c r="CX38" s="107">
        <f t="shared" si="138"/>
        <v>0</v>
      </c>
      <c r="CY38" s="107">
        <f t="shared" si="138"/>
        <v>0</v>
      </c>
      <c r="CZ38" s="107">
        <f t="shared" si="146"/>
        <v>0</v>
      </c>
      <c r="DA38" s="107">
        <f t="shared" si="146"/>
        <v>0</v>
      </c>
      <c r="DB38" s="107">
        <f t="shared" si="146"/>
        <v>0</v>
      </c>
      <c r="DC38" s="107">
        <f t="shared" si="142"/>
        <v>0</v>
      </c>
      <c r="DD38" s="107">
        <f t="shared" si="142"/>
        <v>0</v>
      </c>
      <c r="DE38" s="107">
        <f t="shared" si="142"/>
        <v>0</v>
      </c>
      <c r="DF38" s="107">
        <f t="shared" si="142"/>
        <v>0</v>
      </c>
      <c r="DG38" s="107">
        <f t="shared" si="142"/>
        <v>0</v>
      </c>
      <c r="DH38" s="107">
        <f t="shared" si="142"/>
        <v>0</v>
      </c>
      <c r="DI38" s="107">
        <f t="shared" si="142"/>
        <v>0</v>
      </c>
      <c r="DJ38" s="107">
        <f t="shared" si="142"/>
        <v>0</v>
      </c>
      <c r="DK38" s="107">
        <f t="shared" si="142"/>
        <v>0</v>
      </c>
      <c r="DL38" s="107">
        <f t="shared" si="142"/>
        <v>0</v>
      </c>
      <c r="DM38" s="107">
        <f t="shared" si="142"/>
        <v>0</v>
      </c>
      <c r="DN38" s="107">
        <f t="shared" si="142"/>
        <v>0</v>
      </c>
      <c r="DO38" s="107">
        <f t="shared" si="142"/>
        <v>0</v>
      </c>
      <c r="DP38" s="107">
        <f t="shared" si="142"/>
        <v>0</v>
      </c>
      <c r="DQ38" s="107">
        <f t="shared" si="142"/>
        <v>0</v>
      </c>
      <c r="DR38" s="107">
        <f t="shared" si="142"/>
        <v>0</v>
      </c>
      <c r="DS38" s="107">
        <f t="shared" si="142"/>
        <v>0</v>
      </c>
      <c r="DT38" s="107">
        <f t="shared" si="142"/>
        <v>0</v>
      </c>
    </row>
    <row r="39" spans="1:124" ht="12.75" customHeight="1" x14ac:dyDescent="0.25">
      <c r="A39" s="65"/>
      <c r="B39" s="198">
        <f t="shared" si="43"/>
        <v>33</v>
      </c>
      <c r="C39" s="66">
        <v>43714</v>
      </c>
      <c r="D39" s="67"/>
      <c r="E39" s="68" t="s">
        <v>249</v>
      </c>
      <c r="F39" s="71"/>
      <c r="G39" s="109"/>
      <c r="H39" s="199">
        <f t="shared" ref="H39" si="153">H38+F39+G39</f>
        <v>98257.89</v>
      </c>
      <c r="I39" s="69" t="s">
        <v>250</v>
      </c>
      <c r="J39" s="69" t="s">
        <v>274</v>
      </c>
      <c r="K39" s="70">
        <v>964.92</v>
      </c>
      <c r="L39" s="204" t="s">
        <v>12</v>
      </c>
      <c r="M39" s="201" t="str">
        <f>IF(ISNA(MATCH($L39,'Linked Budget'!$B$6:$B$129,0)),"UNBUDGETED","")</f>
        <v/>
      </c>
      <c r="N39" s="202" t="str">
        <f t="shared" ref="N39" si="154">IF(AND(O39&lt;0,O39&lt;&gt;G39),"MISMATCH",IF(AND(O39&gt;0,O39&lt;&gt;F39,E39&lt;&gt;"Deposit Detail"),"MISMATCH",IF(AND(O39&gt;0,O39&lt;&gt;K39,E39="Deposit Detail"),"MISMATCH","")))</f>
        <v/>
      </c>
      <c r="O39" s="107">
        <f t="shared" si="57"/>
        <v>964.92</v>
      </c>
      <c r="P39" s="107">
        <f t="shared" si="111"/>
        <v>0</v>
      </c>
      <c r="Q39" s="107">
        <f t="shared" si="111"/>
        <v>0</v>
      </c>
      <c r="R39" s="107">
        <f t="shared" si="111"/>
        <v>0</v>
      </c>
      <c r="S39" s="107">
        <f t="shared" si="111"/>
        <v>0</v>
      </c>
      <c r="T39" s="107">
        <f t="shared" si="111"/>
        <v>0</v>
      </c>
      <c r="U39" s="107">
        <f t="shared" si="111"/>
        <v>0</v>
      </c>
      <c r="V39" s="107">
        <f t="shared" si="111"/>
        <v>0</v>
      </c>
      <c r="W39" s="107">
        <f t="shared" si="111"/>
        <v>0</v>
      </c>
      <c r="X39" s="107">
        <f t="shared" si="111"/>
        <v>0</v>
      </c>
      <c r="Y39" s="107">
        <f t="shared" si="111"/>
        <v>0</v>
      </c>
      <c r="Z39" s="107">
        <f t="shared" si="111"/>
        <v>0</v>
      </c>
      <c r="AA39" s="107">
        <f t="shared" si="111"/>
        <v>0</v>
      </c>
      <c r="AB39" s="107">
        <f t="shared" si="111"/>
        <v>0</v>
      </c>
      <c r="AC39" s="107">
        <f t="shared" si="111"/>
        <v>0</v>
      </c>
      <c r="AD39" s="107">
        <f t="shared" si="111"/>
        <v>0</v>
      </c>
      <c r="AE39" s="107">
        <f t="shared" si="111"/>
        <v>0</v>
      </c>
      <c r="AF39" s="107">
        <f t="shared" si="149"/>
        <v>0</v>
      </c>
      <c r="AG39" s="107">
        <f t="shared" si="149"/>
        <v>0</v>
      </c>
      <c r="AH39" s="107">
        <f t="shared" si="149"/>
        <v>0</v>
      </c>
      <c r="AI39" s="107">
        <f t="shared" si="149"/>
        <v>0</v>
      </c>
      <c r="AJ39" s="107">
        <f t="shared" si="149"/>
        <v>0</v>
      </c>
      <c r="AK39" s="107">
        <f t="shared" si="149"/>
        <v>0</v>
      </c>
      <c r="AL39" s="107">
        <f t="shared" si="149"/>
        <v>0</v>
      </c>
      <c r="AM39" s="107">
        <f t="shared" si="149"/>
        <v>0</v>
      </c>
      <c r="AN39" s="107">
        <f t="shared" si="149"/>
        <v>0</v>
      </c>
      <c r="AO39" s="107">
        <f t="shared" si="149"/>
        <v>0</v>
      </c>
      <c r="AP39" s="107">
        <f t="shared" si="149"/>
        <v>0</v>
      </c>
      <c r="AQ39" s="107">
        <f t="shared" si="149"/>
        <v>0</v>
      </c>
      <c r="AR39" s="107">
        <f t="shared" si="149"/>
        <v>0</v>
      </c>
      <c r="AS39" s="107">
        <f t="shared" si="149"/>
        <v>0</v>
      </c>
      <c r="AT39" s="107">
        <f t="shared" si="149"/>
        <v>0</v>
      </c>
      <c r="AU39" s="107">
        <f t="shared" si="149"/>
        <v>0</v>
      </c>
      <c r="AV39" s="107">
        <f t="shared" si="149"/>
        <v>0</v>
      </c>
      <c r="AW39" s="107">
        <f t="shared" si="149"/>
        <v>0</v>
      </c>
      <c r="AX39" s="107">
        <f t="shared" si="149"/>
        <v>0</v>
      </c>
      <c r="AY39" s="107">
        <f t="shared" si="149"/>
        <v>0</v>
      </c>
      <c r="AZ39" s="107">
        <f t="shared" si="149"/>
        <v>0</v>
      </c>
      <c r="BA39" s="107">
        <f t="shared" si="145"/>
        <v>0</v>
      </c>
      <c r="BB39" s="107">
        <f t="shared" si="145"/>
        <v>0</v>
      </c>
      <c r="BC39" s="107">
        <f t="shared" si="145"/>
        <v>0</v>
      </c>
      <c r="BD39" s="107">
        <f t="shared" si="145"/>
        <v>0</v>
      </c>
      <c r="BE39" s="107">
        <f t="shared" si="145"/>
        <v>0</v>
      </c>
      <c r="BF39" s="107">
        <f t="shared" si="145"/>
        <v>0</v>
      </c>
      <c r="BG39" s="107">
        <f t="shared" si="145"/>
        <v>0</v>
      </c>
      <c r="BH39" s="107">
        <f t="shared" si="145"/>
        <v>0</v>
      </c>
      <c r="BI39" s="107">
        <f t="shared" si="145"/>
        <v>0</v>
      </c>
      <c r="BJ39" s="107">
        <f t="shared" si="145"/>
        <v>0</v>
      </c>
      <c r="BK39" s="107">
        <f t="shared" si="145"/>
        <v>0</v>
      </c>
      <c r="BL39" s="107">
        <f t="shared" si="145"/>
        <v>0</v>
      </c>
      <c r="BM39" s="107">
        <f t="shared" si="79"/>
        <v>0</v>
      </c>
      <c r="BN39" s="107">
        <f t="shared" si="145"/>
        <v>0</v>
      </c>
      <c r="BO39" s="107">
        <f t="shared" si="145"/>
        <v>0</v>
      </c>
      <c r="BP39" s="107">
        <f t="shared" si="145"/>
        <v>0</v>
      </c>
      <c r="BQ39" s="107">
        <f t="shared" ref="BQ39:BU47" si="155">IF(BQ$6=$L39,IF(OR($L39="Deposit Allocated",$E39="Deposit Detail"),$K39,SUM($F39:$G39)),0)</f>
        <v>0</v>
      </c>
      <c r="BR39" s="107">
        <f t="shared" si="155"/>
        <v>0</v>
      </c>
      <c r="BS39" s="107">
        <f t="shared" si="155"/>
        <v>0</v>
      </c>
      <c r="BT39" s="107">
        <f t="shared" si="155"/>
        <v>0</v>
      </c>
      <c r="BU39" s="107">
        <f t="shared" si="155"/>
        <v>0</v>
      </c>
      <c r="BV39" s="107">
        <f t="shared" si="152"/>
        <v>0</v>
      </c>
      <c r="BW39" s="107">
        <f t="shared" si="152"/>
        <v>0</v>
      </c>
      <c r="BX39" s="107">
        <f t="shared" si="152"/>
        <v>0</v>
      </c>
      <c r="BY39" s="107">
        <f t="shared" si="152"/>
        <v>0</v>
      </c>
      <c r="BZ39" s="107">
        <f t="shared" si="152"/>
        <v>0</v>
      </c>
      <c r="CA39" s="107">
        <f t="shared" si="141"/>
        <v>0</v>
      </c>
      <c r="CB39" s="107">
        <f t="shared" si="141"/>
        <v>0</v>
      </c>
      <c r="CC39" s="107">
        <f t="shared" si="141"/>
        <v>0</v>
      </c>
      <c r="CD39" s="107">
        <f t="shared" si="141"/>
        <v>0</v>
      </c>
      <c r="CE39" s="107">
        <f t="shared" si="141"/>
        <v>0</v>
      </c>
      <c r="CF39" s="107">
        <f t="shared" si="138"/>
        <v>0</v>
      </c>
      <c r="CG39" s="107">
        <f t="shared" si="138"/>
        <v>0</v>
      </c>
      <c r="CH39" s="107">
        <f t="shared" si="138"/>
        <v>964.92</v>
      </c>
      <c r="CI39" s="107">
        <f t="shared" si="138"/>
        <v>0</v>
      </c>
      <c r="CJ39" s="107">
        <f t="shared" si="138"/>
        <v>0</v>
      </c>
      <c r="CK39" s="107">
        <f t="shared" si="138"/>
        <v>0</v>
      </c>
      <c r="CL39" s="107">
        <f t="shared" si="138"/>
        <v>0</v>
      </c>
      <c r="CM39" s="107">
        <f t="shared" si="138"/>
        <v>0</v>
      </c>
      <c r="CN39" s="107">
        <f t="shared" si="138"/>
        <v>0</v>
      </c>
      <c r="CO39" s="107">
        <f t="shared" si="138"/>
        <v>0</v>
      </c>
      <c r="CP39" s="107">
        <f t="shared" si="138"/>
        <v>0</v>
      </c>
      <c r="CQ39" s="107">
        <f t="shared" si="138"/>
        <v>0</v>
      </c>
      <c r="CR39" s="107">
        <f t="shared" si="138"/>
        <v>0</v>
      </c>
      <c r="CS39" s="107">
        <f t="shared" si="138"/>
        <v>0</v>
      </c>
      <c r="CT39" s="107">
        <f t="shared" si="138"/>
        <v>0</v>
      </c>
      <c r="CU39" s="107">
        <f t="shared" si="138"/>
        <v>0</v>
      </c>
      <c r="CV39" s="107">
        <f t="shared" si="138"/>
        <v>0</v>
      </c>
      <c r="CW39" s="107">
        <f t="shared" si="138"/>
        <v>0</v>
      </c>
      <c r="CX39" s="107">
        <f t="shared" si="138"/>
        <v>0</v>
      </c>
      <c r="CY39" s="107">
        <f t="shared" si="138"/>
        <v>0</v>
      </c>
      <c r="CZ39" s="107">
        <f t="shared" si="146"/>
        <v>0</v>
      </c>
      <c r="DA39" s="107">
        <f t="shared" si="146"/>
        <v>0</v>
      </c>
      <c r="DB39" s="107">
        <f t="shared" si="146"/>
        <v>0</v>
      </c>
      <c r="DC39" s="107">
        <f t="shared" si="142"/>
        <v>0</v>
      </c>
      <c r="DD39" s="107">
        <f t="shared" si="142"/>
        <v>0</v>
      </c>
      <c r="DE39" s="107">
        <f t="shared" si="142"/>
        <v>0</v>
      </c>
      <c r="DF39" s="107">
        <f t="shared" si="142"/>
        <v>0</v>
      </c>
      <c r="DG39" s="107">
        <f t="shared" si="142"/>
        <v>0</v>
      </c>
      <c r="DH39" s="107">
        <f t="shared" si="142"/>
        <v>0</v>
      </c>
      <c r="DI39" s="107">
        <f t="shared" si="142"/>
        <v>0</v>
      </c>
      <c r="DJ39" s="107">
        <f t="shared" si="142"/>
        <v>0</v>
      </c>
      <c r="DK39" s="107">
        <f t="shared" si="142"/>
        <v>0</v>
      </c>
      <c r="DL39" s="107">
        <f t="shared" si="142"/>
        <v>0</v>
      </c>
      <c r="DM39" s="107">
        <f t="shared" si="142"/>
        <v>0</v>
      </c>
      <c r="DN39" s="107">
        <f t="shared" si="142"/>
        <v>0</v>
      </c>
      <c r="DO39" s="107">
        <f t="shared" si="142"/>
        <v>0</v>
      </c>
      <c r="DP39" s="107">
        <f t="shared" si="142"/>
        <v>0</v>
      </c>
      <c r="DQ39" s="107">
        <f t="shared" si="142"/>
        <v>0</v>
      </c>
      <c r="DR39" s="107">
        <f t="shared" si="142"/>
        <v>0</v>
      </c>
      <c r="DS39" s="107">
        <f t="shared" si="142"/>
        <v>0</v>
      </c>
      <c r="DT39" s="107">
        <f t="shared" si="142"/>
        <v>0</v>
      </c>
    </row>
    <row r="40" spans="1:124" ht="12.75" customHeight="1" x14ac:dyDescent="0.25">
      <c r="A40" s="65"/>
      <c r="B40" s="198">
        <f t="shared" si="43"/>
        <v>34</v>
      </c>
      <c r="C40" s="66">
        <v>43714</v>
      </c>
      <c r="D40" s="67"/>
      <c r="E40" s="68" t="s">
        <v>249</v>
      </c>
      <c r="F40" s="71"/>
      <c r="G40" s="109"/>
      <c r="H40" s="199">
        <f t="shared" ref="H40" si="156">H39+F40+G40</f>
        <v>98257.89</v>
      </c>
      <c r="I40" s="69" t="s">
        <v>250</v>
      </c>
      <c r="J40" s="69" t="s">
        <v>275</v>
      </c>
      <c r="K40" s="70">
        <v>1717.55</v>
      </c>
      <c r="L40" s="204" t="s">
        <v>142</v>
      </c>
      <c r="M40" s="201" t="str">
        <f>IF(ISNA(MATCH($L40,'Linked Budget'!$B$6:$B$129,0)),"UNBUDGETED","")</f>
        <v/>
      </c>
      <c r="N40" s="202" t="str">
        <f t="shared" ref="N40" si="157">IF(AND(O40&lt;0,O40&lt;&gt;G40),"MISMATCH",IF(AND(O40&gt;0,O40&lt;&gt;F40,E40&lt;&gt;"Deposit Detail"),"MISMATCH",IF(AND(O40&gt;0,O40&lt;&gt;K40,E40="Deposit Detail"),"MISMATCH","")))</f>
        <v/>
      </c>
      <c r="O40" s="107">
        <f t="shared" si="57"/>
        <v>1717.55</v>
      </c>
      <c r="P40" s="107">
        <f t="shared" si="111"/>
        <v>0</v>
      </c>
      <c r="Q40" s="107">
        <f t="shared" si="111"/>
        <v>0</v>
      </c>
      <c r="R40" s="107">
        <f t="shared" si="111"/>
        <v>0</v>
      </c>
      <c r="S40" s="107">
        <f t="shared" si="111"/>
        <v>0</v>
      </c>
      <c r="T40" s="107">
        <f t="shared" si="111"/>
        <v>0</v>
      </c>
      <c r="U40" s="107">
        <f t="shared" si="111"/>
        <v>0</v>
      </c>
      <c r="V40" s="107">
        <f t="shared" si="111"/>
        <v>0</v>
      </c>
      <c r="W40" s="107">
        <f t="shared" si="111"/>
        <v>0</v>
      </c>
      <c r="X40" s="107">
        <f t="shared" si="111"/>
        <v>0</v>
      </c>
      <c r="Y40" s="107">
        <f t="shared" si="111"/>
        <v>0</v>
      </c>
      <c r="Z40" s="107">
        <f t="shared" si="111"/>
        <v>0</v>
      </c>
      <c r="AA40" s="107">
        <f t="shared" si="111"/>
        <v>0</v>
      </c>
      <c r="AB40" s="107">
        <f t="shared" si="111"/>
        <v>0</v>
      </c>
      <c r="AC40" s="107">
        <f t="shared" si="111"/>
        <v>0</v>
      </c>
      <c r="AD40" s="107">
        <f t="shared" si="111"/>
        <v>0</v>
      </c>
      <c r="AE40" s="107">
        <f t="shared" si="111"/>
        <v>0</v>
      </c>
      <c r="AF40" s="107">
        <f t="shared" si="149"/>
        <v>0</v>
      </c>
      <c r="AG40" s="107">
        <f t="shared" si="149"/>
        <v>0</v>
      </c>
      <c r="AH40" s="107">
        <f t="shared" si="149"/>
        <v>0</v>
      </c>
      <c r="AI40" s="107">
        <f t="shared" si="149"/>
        <v>0</v>
      </c>
      <c r="AJ40" s="107">
        <f t="shared" si="149"/>
        <v>0</v>
      </c>
      <c r="AK40" s="107">
        <f t="shared" si="149"/>
        <v>0</v>
      </c>
      <c r="AL40" s="107">
        <f t="shared" si="149"/>
        <v>0</v>
      </c>
      <c r="AM40" s="107">
        <f t="shared" si="149"/>
        <v>0</v>
      </c>
      <c r="AN40" s="107">
        <f t="shared" si="149"/>
        <v>0</v>
      </c>
      <c r="AO40" s="107">
        <f t="shared" si="149"/>
        <v>0</v>
      </c>
      <c r="AP40" s="107">
        <f t="shared" si="149"/>
        <v>0</v>
      </c>
      <c r="AQ40" s="107">
        <f t="shared" si="149"/>
        <v>0</v>
      </c>
      <c r="AR40" s="107">
        <f t="shared" si="149"/>
        <v>0</v>
      </c>
      <c r="AS40" s="107">
        <f t="shared" si="149"/>
        <v>0</v>
      </c>
      <c r="AT40" s="107">
        <f t="shared" si="149"/>
        <v>0</v>
      </c>
      <c r="AU40" s="107">
        <f t="shared" si="149"/>
        <v>0</v>
      </c>
      <c r="AV40" s="107">
        <f t="shared" si="149"/>
        <v>0</v>
      </c>
      <c r="AW40" s="107">
        <f t="shared" si="149"/>
        <v>0</v>
      </c>
      <c r="AX40" s="107">
        <f t="shared" si="149"/>
        <v>1717.55</v>
      </c>
      <c r="AY40" s="107">
        <f t="shared" si="149"/>
        <v>0</v>
      </c>
      <c r="AZ40" s="107">
        <f t="shared" si="149"/>
        <v>0</v>
      </c>
      <c r="BA40" s="107">
        <f t="shared" si="145"/>
        <v>0</v>
      </c>
      <c r="BB40" s="107">
        <f t="shared" si="145"/>
        <v>0</v>
      </c>
      <c r="BC40" s="107">
        <f t="shared" si="145"/>
        <v>0</v>
      </c>
      <c r="BD40" s="107">
        <f t="shared" si="145"/>
        <v>0</v>
      </c>
      <c r="BE40" s="107">
        <f t="shared" si="145"/>
        <v>0</v>
      </c>
      <c r="BF40" s="107">
        <f t="shared" si="145"/>
        <v>0</v>
      </c>
      <c r="BG40" s="107">
        <f t="shared" si="145"/>
        <v>0</v>
      </c>
      <c r="BH40" s="107">
        <f t="shared" si="145"/>
        <v>0</v>
      </c>
      <c r="BI40" s="107">
        <f t="shared" si="145"/>
        <v>0</v>
      </c>
      <c r="BJ40" s="107">
        <f t="shared" si="145"/>
        <v>0</v>
      </c>
      <c r="BK40" s="107">
        <f t="shared" si="145"/>
        <v>0</v>
      </c>
      <c r="BL40" s="107">
        <f t="shared" si="145"/>
        <v>0</v>
      </c>
      <c r="BM40" s="107">
        <f t="shared" si="79"/>
        <v>0</v>
      </c>
      <c r="BN40" s="107">
        <f t="shared" si="145"/>
        <v>0</v>
      </c>
      <c r="BO40" s="107">
        <f t="shared" si="145"/>
        <v>0</v>
      </c>
      <c r="BP40" s="107">
        <f t="shared" si="145"/>
        <v>0</v>
      </c>
      <c r="BQ40" s="107">
        <f t="shared" si="155"/>
        <v>0</v>
      </c>
      <c r="BR40" s="107">
        <f t="shared" si="155"/>
        <v>0</v>
      </c>
      <c r="BS40" s="107">
        <f t="shared" si="155"/>
        <v>0</v>
      </c>
      <c r="BT40" s="107">
        <f t="shared" si="155"/>
        <v>0</v>
      </c>
      <c r="BU40" s="107">
        <f t="shared" si="155"/>
        <v>0</v>
      </c>
      <c r="BV40" s="107">
        <f t="shared" si="152"/>
        <v>0</v>
      </c>
      <c r="BW40" s="107">
        <f t="shared" si="152"/>
        <v>0</v>
      </c>
      <c r="BX40" s="107">
        <f t="shared" si="152"/>
        <v>0</v>
      </c>
      <c r="BY40" s="107">
        <f t="shared" si="152"/>
        <v>0</v>
      </c>
      <c r="BZ40" s="107">
        <f t="shared" si="152"/>
        <v>0</v>
      </c>
      <c r="CA40" s="107">
        <f t="shared" si="141"/>
        <v>0</v>
      </c>
      <c r="CB40" s="107">
        <f t="shared" si="141"/>
        <v>0</v>
      </c>
      <c r="CC40" s="107">
        <f t="shared" si="141"/>
        <v>0</v>
      </c>
      <c r="CD40" s="107">
        <f t="shared" si="141"/>
        <v>0</v>
      </c>
      <c r="CE40" s="107">
        <f t="shared" si="141"/>
        <v>0</v>
      </c>
      <c r="CF40" s="107">
        <f t="shared" si="138"/>
        <v>0</v>
      </c>
      <c r="CG40" s="107">
        <f t="shared" si="138"/>
        <v>0</v>
      </c>
      <c r="CH40" s="107">
        <f t="shared" si="138"/>
        <v>0</v>
      </c>
      <c r="CI40" s="107">
        <f t="shared" si="138"/>
        <v>0</v>
      </c>
      <c r="CJ40" s="107">
        <f t="shared" si="138"/>
        <v>0</v>
      </c>
      <c r="CK40" s="107">
        <f t="shared" si="138"/>
        <v>0</v>
      </c>
      <c r="CL40" s="107">
        <f t="shared" si="138"/>
        <v>0</v>
      </c>
      <c r="CM40" s="107">
        <f t="shared" si="138"/>
        <v>0</v>
      </c>
      <c r="CN40" s="107">
        <f t="shared" si="138"/>
        <v>0</v>
      </c>
      <c r="CO40" s="107">
        <f t="shared" si="138"/>
        <v>0</v>
      </c>
      <c r="CP40" s="107">
        <f t="shared" si="138"/>
        <v>0</v>
      </c>
      <c r="CQ40" s="107">
        <f t="shared" si="138"/>
        <v>0</v>
      </c>
      <c r="CR40" s="107">
        <f t="shared" si="138"/>
        <v>0</v>
      </c>
      <c r="CS40" s="107">
        <f t="shared" si="138"/>
        <v>0</v>
      </c>
      <c r="CT40" s="107">
        <f t="shared" si="138"/>
        <v>0</v>
      </c>
      <c r="CU40" s="107">
        <f t="shared" si="138"/>
        <v>0</v>
      </c>
      <c r="CV40" s="107">
        <f t="shared" si="138"/>
        <v>0</v>
      </c>
      <c r="CW40" s="107">
        <f t="shared" si="138"/>
        <v>0</v>
      </c>
      <c r="CX40" s="107">
        <f t="shared" si="138"/>
        <v>0</v>
      </c>
      <c r="CY40" s="107">
        <f t="shared" si="138"/>
        <v>0</v>
      </c>
      <c r="CZ40" s="107">
        <f t="shared" si="146"/>
        <v>0</v>
      </c>
      <c r="DA40" s="107">
        <f t="shared" si="146"/>
        <v>0</v>
      </c>
      <c r="DB40" s="107">
        <f t="shared" si="146"/>
        <v>0</v>
      </c>
      <c r="DC40" s="107">
        <f t="shared" si="142"/>
        <v>0</v>
      </c>
      <c r="DD40" s="107">
        <f t="shared" si="142"/>
        <v>0</v>
      </c>
      <c r="DE40" s="107">
        <f t="shared" si="142"/>
        <v>0</v>
      </c>
      <c r="DF40" s="107">
        <f t="shared" si="142"/>
        <v>0</v>
      </c>
      <c r="DG40" s="107">
        <f t="shared" si="142"/>
        <v>0</v>
      </c>
      <c r="DH40" s="107">
        <f t="shared" si="142"/>
        <v>0</v>
      </c>
      <c r="DI40" s="107">
        <f t="shared" si="142"/>
        <v>0</v>
      </c>
      <c r="DJ40" s="107">
        <f t="shared" si="142"/>
        <v>0</v>
      </c>
      <c r="DK40" s="107">
        <f t="shared" si="142"/>
        <v>0</v>
      </c>
      <c r="DL40" s="107">
        <f t="shared" si="142"/>
        <v>0</v>
      </c>
      <c r="DM40" s="107">
        <f t="shared" si="142"/>
        <v>0</v>
      </c>
      <c r="DN40" s="107">
        <f t="shared" si="142"/>
        <v>0</v>
      </c>
      <c r="DO40" s="107">
        <f t="shared" si="142"/>
        <v>0</v>
      </c>
      <c r="DP40" s="107">
        <f t="shared" si="142"/>
        <v>0</v>
      </c>
      <c r="DQ40" s="107">
        <f t="shared" si="142"/>
        <v>0</v>
      </c>
      <c r="DR40" s="107">
        <f t="shared" si="142"/>
        <v>0</v>
      </c>
      <c r="DS40" s="107">
        <f t="shared" si="142"/>
        <v>0</v>
      </c>
      <c r="DT40" s="107">
        <f t="shared" si="142"/>
        <v>0</v>
      </c>
    </row>
    <row r="41" spans="1:124" ht="12.75" customHeight="1" x14ac:dyDescent="0.25">
      <c r="A41" s="65"/>
      <c r="B41" s="198">
        <f t="shared" si="43"/>
        <v>35</v>
      </c>
      <c r="C41" s="66">
        <v>43714</v>
      </c>
      <c r="D41" s="67"/>
      <c r="E41" s="68" t="s">
        <v>249</v>
      </c>
      <c r="F41" s="71"/>
      <c r="G41" s="109"/>
      <c r="H41" s="199">
        <f t="shared" ref="H41" si="158">H40+F41+G41</f>
        <v>98257.89</v>
      </c>
      <c r="I41" s="69" t="s">
        <v>250</v>
      </c>
      <c r="J41" s="69" t="s">
        <v>276</v>
      </c>
      <c r="K41" s="70">
        <v>3528</v>
      </c>
      <c r="L41" s="204" t="s">
        <v>225</v>
      </c>
      <c r="M41" s="201" t="str">
        <f>IF(ISNA(MATCH($L41,'Linked Budget'!$B$6:$B$129,0)),"UNBUDGETED","")</f>
        <v/>
      </c>
      <c r="N41" s="202" t="str">
        <f t="shared" ref="N41" si="159">IF(AND(O41&lt;0,O41&lt;&gt;G41),"MISMATCH",IF(AND(O41&gt;0,O41&lt;&gt;F41,E41&lt;&gt;"Deposit Detail"),"MISMATCH",IF(AND(O41&gt;0,O41&lt;&gt;K41,E41="Deposit Detail"),"MISMATCH","")))</f>
        <v/>
      </c>
      <c r="O41" s="107">
        <f t="shared" si="57"/>
        <v>3528</v>
      </c>
      <c r="P41" s="107">
        <f t="shared" si="111"/>
        <v>0</v>
      </c>
      <c r="Q41" s="107">
        <f t="shared" si="111"/>
        <v>0</v>
      </c>
      <c r="R41" s="107">
        <f t="shared" si="111"/>
        <v>0</v>
      </c>
      <c r="S41" s="107">
        <f t="shared" ref="S41:AE47" si="160">IF(S$6=$L41,IF(OR($L41="Deposit Allocated",$E41="Deposit Detail"),$K41,SUM($F41:$G41)),0)</f>
        <v>0</v>
      </c>
      <c r="T41" s="107">
        <f t="shared" si="160"/>
        <v>0</v>
      </c>
      <c r="U41" s="107">
        <f t="shared" si="160"/>
        <v>0</v>
      </c>
      <c r="V41" s="107">
        <f t="shared" si="160"/>
        <v>0</v>
      </c>
      <c r="W41" s="107">
        <f t="shared" si="160"/>
        <v>0</v>
      </c>
      <c r="X41" s="107">
        <f t="shared" si="160"/>
        <v>0</v>
      </c>
      <c r="Y41" s="107">
        <f t="shared" si="160"/>
        <v>0</v>
      </c>
      <c r="Z41" s="107">
        <f t="shared" si="160"/>
        <v>0</v>
      </c>
      <c r="AA41" s="107">
        <f t="shared" si="160"/>
        <v>0</v>
      </c>
      <c r="AB41" s="107">
        <f t="shared" si="160"/>
        <v>0</v>
      </c>
      <c r="AC41" s="107">
        <f t="shared" si="160"/>
        <v>0</v>
      </c>
      <c r="AD41" s="107">
        <f t="shared" si="160"/>
        <v>0</v>
      </c>
      <c r="AE41" s="107">
        <f t="shared" si="160"/>
        <v>3528</v>
      </c>
      <c r="AF41" s="107">
        <f t="shared" si="149"/>
        <v>0</v>
      </c>
      <c r="AG41" s="107">
        <f t="shared" si="149"/>
        <v>0</v>
      </c>
      <c r="AH41" s="107">
        <f t="shared" si="149"/>
        <v>0</v>
      </c>
      <c r="AI41" s="107">
        <f t="shared" si="149"/>
        <v>0</v>
      </c>
      <c r="AJ41" s="107">
        <f t="shared" si="149"/>
        <v>0</v>
      </c>
      <c r="AK41" s="107">
        <f t="shared" si="149"/>
        <v>0</v>
      </c>
      <c r="AL41" s="107">
        <f t="shared" si="149"/>
        <v>0</v>
      </c>
      <c r="AM41" s="107">
        <f t="shared" si="149"/>
        <v>0</v>
      </c>
      <c r="AN41" s="107">
        <f t="shared" si="149"/>
        <v>0</v>
      </c>
      <c r="AO41" s="107">
        <f t="shared" si="149"/>
        <v>0</v>
      </c>
      <c r="AP41" s="107">
        <f t="shared" si="149"/>
        <v>0</v>
      </c>
      <c r="AQ41" s="107">
        <f t="shared" si="149"/>
        <v>0</v>
      </c>
      <c r="AR41" s="107">
        <f t="shared" si="149"/>
        <v>0</v>
      </c>
      <c r="AS41" s="107">
        <f t="shared" si="149"/>
        <v>0</v>
      </c>
      <c r="AT41" s="107">
        <f t="shared" si="149"/>
        <v>0</v>
      </c>
      <c r="AU41" s="107">
        <f t="shared" si="149"/>
        <v>0</v>
      </c>
      <c r="AV41" s="107">
        <f t="shared" si="149"/>
        <v>0</v>
      </c>
      <c r="AW41" s="107">
        <f t="shared" si="149"/>
        <v>0</v>
      </c>
      <c r="AX41" s="107">
        <f t="shared" si="149"/>
        <v>0</v>
      </c>
      <c r="AY41" s="107">
        <f t="shared" si="149"/>
        <v>0</v>
      </c>
      <c r="AZ41" s="107">
        <f t="shared" si="149"/>
        <v>0</v>
      </c>
      <c r="BA41" s="107">
        <f t="shared" si="145"/>
        <v>0</v>
      </c>
      <c r="BB41" s="107">
        <f t="shared" si="145"/>
        <v>0</v>
      </c>
      <c r="BC41" s="107">
        <f t="shared" si="145"/>
        <v>0</v>
      </c>
      <c r="BD41" s="107">
        <f t="shared" si="145"/>
        <v>0</v>
      </c>
      <c r="BE41" s="107">
        <f t="shared" si="145"/>
        <v>0</v>
      </c>
      <c r="BF41" s="107">
        <f t="shared" si="145"/>
        <v>0</v>
      </c>
      <c r="BG41" s="107">
        <f t="shared" si="145"/>
        <v>0</v>
      </c>
      <c r="BH41" s="107">
        <f t="shared" si="145"/>
        <v>0</v>
      </c>
      <c r="BI41" s="107">
        <f t="shared" si="145"/>
        <v>0</v>
      </c>
      <c r="BJ41" s="107">
        <f t="shared" si="145"/>
        <v>0</v>
      </c>
      <c r="BK41" s="107">
        <f t="shared" si="145"/>
        <v>0</v>
      </c>
      <c r="BL41" s="107">
        <f t="shared" si="145"/>
        <v>0</v>
      </c>
      <c r="BM41" s="107">
        <f t="shared" si="79"/>
        <v>0</v>
      </c>
      <c r="BN41" s="107">
        <f t="shared" si="145"/>
        <v>0</v>
      </c>
      <c r="BO41" s="107">
        <f t="shared" si="145"/>
        <v>0</v>
      </c>
      <c r="BP41" s="107">
        <f t="shared" si="145"/>
        <v>0</v>
      </c>
      <c r="BQ41" s="107">
        <f t="shared" si="155"/>
        <v>0</v>
      </c>
      <c r="BR41" s="107">
        <f t="shared" si="155"/>
        <v>0</v>
      </c>
      <c r="BS41" s="107">
        <f t="shared" si="155"/>
        <v>0</v>
      </c>
      <c r="BT41" s="107">
        <f t="shared" si="155"/>
        <v>0</v>
      </c>
      <c r="BU41" s="107">
        <f t="shared" si="155"/>
        <v>0</v>
      </c>
      <c r="BV41" s="107">
        <f t="shared" si="152"/>
        <v>0</v>
      </c>
      <c r="BW41" s="107">
        <f t="shared" si="152"/>
        <v>0</v>
      </c>
      <c r="BX41" s="107">
        <f t="shared" si="152"/>
        <v>0</v>
      </c>
      <c r="BY41" s="107">
        <f t="shared" si="152"/>
        <v>0</v>
      </c>
      <c r="BZ41" s="107">
        <f t="shared" si="152"/>
        <v>0</v>
      </c>
      <c r="CA41" s="107">
        <f t="shared" si="141"/>
        <v>0</v>
      </c>
      <c r="CB41" s="107">
        <f t="shared" si="141"/>
        <v>0</v>
      </c>
      <c r="CC41" s="107">
        <f t="shared" si="141"/>
        <v>0</v>
      </c>
      <c r="CD41" s="107">
        <f t="shared" si="141"/>
        <v>0</v>
      </c>
      <c r="CE41" s="107">
        <f t="shared" si="141"/>
        <v>0</v>
      </c>
      <c r="CF41" s="107">
        <f t="shared" si="138"/>
        <v>0</v>
      </c>
      <c r="CG41" s="107">
        <f t="shared" si="138"/>
        <v>0</v>
      </c>
      <c r="CH41" s="107">
        <f t="shared" si="138"/>
        <v>0</v>
      </c>
      <c r="CI41" s="107">
        <f t="shared" si="138"/>
        <v>0</v>
      </c>
      <c r="CJ41" s="107">
        <f t="shared" si="138"/>
        <v>0</v>
      </c>
      <c r="CK41" s="107">
        <f t="shared" si="138"/>
        <v>0</v>
      </c>
      <c r="CL41" s="107">
        <f t="shared" si="138"/>
        <v>0</v>
      </c>
      <c r="CM41" s="107">
        <f t="shared" si="138"/>
        <v>0</v>
      </c>
      <c r="CN41" s="107">
        <f t="shared" si="138"/>
        <v>0</v>
      </c>
      <c r="CO41" s="107">
        <f t="shared" si="138"/>
        <v>0</v>
      </c>
      <c r="CP41" s="107">
        <f t="shared" si="138"/>
        <v>0</v>
      </c>
      <c r="CQ41" s="107">
        <f t="shared" si="138"/>
        <v>0</v>
      </c>
      <c r="CR41" s="107">
        <f t="shared" si="138"/>
        <v>0</v>
      </c>
      <c r="CS41" s="107">
        <f t="shared" si="138"/>
        <v>0</v>
      </c>
      <c r="CT41" s="107">
        <f t="shared" si="138"/>
        <v>0</v>
      </c>
      <c r="CU41" s="107">
        <f t="shared" si="138"/>
        <v>0</v>
      </c>
      <c r="CV41" s="107">
        <f t="shared" si="138"/>
        <v>0</v>
      </c>
      <c r="CW41" s="107">
        <f t="shared" si="138"/>
        <v>0</v>
      </c>
      <c r="CX41" s="107">
        <f t="shared" si="138"/>
        <v>0</v>
      </c>
      <c r="CY41" s="107">
        <f t="shared" si="138"/>
        <v>0</v>
      </c>
      <c r="CZ41" s="107">
        <f t="shared" si="146"/>
        <v>0</v>
      </c>
      <c r="DA41" s="107">
        <f t="shared" si="146"/>
        <v>0</v>
      </c>
      <c r="DB41" s="107">
        <f t="shared" si="146"/>
        <v>0</v>
      </c>
      <c r="DC41" s="107">
        <f t="shared" si="142"/>
        <v>0</v>
      </c>
      <c r="DD41" s="107">
        <f t="shared" si="142"/>
        <v>0</v>
      </c>
      <c r="DE41" s="107">
        <f t="shared" si="142"/>
        <v>0</v>
      </c>
      <c r="DF41" s="107">
        <f t="shared" si="142"/>
        <v>0</v>
      </c>
      <c r="DG41" s="107">
        <f t="shared" si="142"/>
        <v>0</v>
      </c>
      <c r="DH41" s="107">
        <f t="shared" si="142"/>
        <v>0</v>
      </c>
      <c r="DI41" s="107">
        <f t="shared" si="142"/>
        <v>0</v>
      </c>
      <c r="DJ41" s="107">
        <f t="shared" si="142"/>
        <v>0</v>
      </c>
      <c r="DK41" s="107">
        <f t="shared" si="142"/>
        <v>0</v>
      </c>
      <c r="DL41" s="107">
        <f t="shared" si="142"/>
        <v>0</v>
      </c>
      <c r="DM41" s="107">
        <f t="shared" si="142"/>
        <v>0</v>
      </c>
      <c r="DN41" s="107">
        <f t="shared" si="142"/>
        <v>0</v>
      </c>
      <c r="DO41" s="107">
        <f t="shared" si="142"/>
        <v>0</v>
      </c>
      <c r="DP41" s="107">
        <f t="shared" si="142"/>
        <v>0</v>
      </c>
      <c r="DQ41" s="107">
        <f t="shared" si="142"/>
        <v>0</v>
      </c>
      <c r="DR41" s="107">
        <f t="shared" si="142"/>
        <v>0</v>
      </c>
      <c r="DS41" s="107">
        <f t="shared" si="142"/>
        <v>0</v>
      </c>
      <c r="DT41" s="107">
        <f t="shared" si="142"/>
        <v>0</v>
      </c>
    </row>
    <row r="42" spans="1:124" ht="12.75" customHeight="1" x14ac:dyDescent="0.25">
      <c r="A42" s="65"/>
      <c r="B42" s="198">
        <f t="shared" si="43"/>
        <v>36</v>
      </c>
      <c r="C42" s="66">
        <v>43714</v>
      </c>
      <c r="D42" s="67"/>
      <c r="E42" s="68" t="s">
        <v>249</v>
      </c>
      <c r="F42" s="71"/>
      <c r="G42" s="109"/>
      <c r="H42" s="199">
        <f t="shared" ref="H42" si="161">H41+F42+G42</f>
        <v>98257.89</v>
      </c>
      <c r="I42" s="69" t="s">
        <v>250</v>
      </c>
      <c r="J42" s="69" t="s">
        <v>277</v>
      </c>
      <c r="K42" s="70">
        <v>4026.57</v>
      </c>
      <c r="L42" s="204" t="s">
        <v>229</v>
      </c>
      <c r="M42" s="201" t="str">
        <f>IF(ISNA(MATCH($L42,'Linked Budget'!$B$6:$B$129,0)),"UNBUDGETED","")</f>
        <v/>
      </c>
      <c r="N42" s="202" t="str">
        <f t="shared" ref="N42" si="162">IF(AND(O42&lt;0,O42&lt;&gt;G42),"MISMATCH",IF(AND(O42&gt;0,O42&lt;&gt;F42,E42&lt;&gt;"Deposit Detail"),"MISMATCH",IF(AND(O42&gt;0,O42&lt;&gt;K42,E42="Deposit Detail"),"MISMATCH","")))</f>
        <v/>
      </c>
      <c r="O42" s="107">
        <f t="shared" si="57"/>
        <v>4026.57</v>
      </c>
      <c r="P42" s="107">
        <f t="shared" ref="P42:R47" si="163">IF(P$6=$L42,IF(OR($L42="Deposit Allocated",$E42="Deposit Detail"),$K42,SUM($F42:$G42)),0)</f>
        <v>0</v>
      </c>
      <c r="Q42" s="107">
        <f t="shared" si="163"/>
        <v>0</v>
      </c>
      <c r="R42" s="107">
        <f t="shared" si="163"/>
        <v>0</v>
      </c>
      <c r="S42" s="107">
        <f t="shared" si="160"/>
        <v>0</v>
      </c>
      <c r="T42" s="107">
        <f t="shared" si="160"/>
        <v>0</v>
      </c>
      <c r="U42" s="107">
        <f t="shared" si="160"/>
        <v>0</v>
      </c>
      <c r="V42" s="107">
        <f t="shared" si="160"/>
        <v>0</v>
      </c>
      <c r="W42" s="107">
        <f t="shared" si="160"/>
        <v>0</v>
      </c>
      <c r="X42" s="107">
        <f t="shared" si="160"/>
        <v>0</v>
      </c>
      <c r="Y42" s="107">
        <f t="shared" si="160"/>
        <v>0</v>
      </c>
      <c r="Z42" s="107">
        <f t="shared" si="160"/>
        <v>0</v>
      </c>
      <c r="AA42" s="107">
        <f t="shared" si="160"/>
        <v>0</v>
      </c>
      <c r="AB42" s="107">
        <f t="shared" si="160"/>
        <v>0</v>
      </c>
      <c r="AC42" s="107">
        <f t="shared" si="160"/>
        <v>0</v>
      </c>
      <c r="AD42" s="107">
        <f t="shared" si="160"/>
        <v>0</v>
      </c>
      <c r="AE42" s="107">
        <f t="shared" si="160"/>
        <v>0</v>
      </c>
      <c r="AF42" s="107">
        <f t="shared" si="149"/>
        <v>0</v>
      </c>
      <c r="AG42" s="107">
        <f t="shared" si="149"/>
        <v>0</v>
      </c>
      <c r="AH42" s="107">
        <f t="shared" si="149"/>
        <v>0</v>
      </c>
      <c r="AI42" s="107">
        <f t="shared" si="149"/>
        <v>0</v>
      </c>
      <c r="AJ42" s="107">
        <f t="shared" si="149"/>
        <v>0</v>
      </c>
      <c r="AK42" s="107">
        <f t="shared" si="149"/>
        <v>4026.57</v>
      </c>
      <c r="AL42" s="107">
        <f t="shared" si="149"/>
        <v>0</v>
      </c>
      <c r="AM42" s="107">
        <f t="shared" si="149"/>
        <v>0</v>
      </c>
      <c r="AN42" s="107">
        <f t="shared" si="149"/>
        <v>0</v>
      </c>
      <c r="AO42" s="107">
        <f t="shared" si="149"/>
        <v>0</v>
      </c>
      <c r="AP42" s="107">
        <f t="shared" si="149"/>
        <v>0</v>
      </c>
      <c r="AQ42" s="107">
        <f t="shared" si="149"/>
        <v>0</v>
      </c>
      <c r="AR42" s="107">
        <f t="shared" si="149"/>
        <v>0</v>
      </c>
      <c r="AS42" s="107">
        <f t="shared" si="149"/>
        <v>0</v>
      </c>
      <c r="AT42" s="107">
        <f t="shared" si="149"/>
        <v>0</v>
      </c>
      <c r="AU42" s="107">
        <f t="shared" si="149"/>
        <v>0</v>
      </c>
      <c r="AV42" s="107">
        <f t="shared" si="149"/>
        <v>0</v>
      </c>
      <c r="AW42" s="107">
        <f t="shared" si="149"/>
        <v>0</v>
      </c>
      <c r="AX42" s="107">
        <f t="shared" si="149"/>
        <v>0</v>
      </c>
      <c r="AY42" s="107">
        <f t="shared" si="149"/>
        <v>0</v>
      </c>
      <c r="AZ42" s="107">
        <f t="shared" si="149"/>
        <v>0</v>
      </c>
      <c r="BA42" s="107">
        <f t="shared" si="145"/>
        <v>0</v>
      </c>
      <c r="BB42" s="107">
        <f t="shared" si="145"/>
        <v>0</v>
      </c>
      <c r="BC42" s="107">
        <f t="shared" si="145"/>
        <v>0</v>
      </c>
      <c r="BD42" s="107">
        <f t="shared" si="145"/>
        <v>0</v>
      </c>
      <c r="BE42" s="107">
        <f t="shared" si="145"/>
        <v>0</v>
      </c>
      <c r="BF42" s="107">
        <f t="shared" si="145"/>
        <v>0</v>
      </c>
      <c r="BG42" s="107">
        <f t="shared" si="145"/>
        <v>0</v>
      </c>
      <c r="BH42" s="107">
        <f t="shared" si="145"/>
        <v>0</v>
      </c>
      <c r="BI42" s="107">
        <f t="shared" si="145"/>
        <v>0</v>
      </c>
      <c r="BJ42" s="107">
        <f t="shared" si="145"/>
        <v>0</v>
      </c>
      <c r="BK42" s="107">
        <f t="shared" si="145"/>
        <v>0</v>
      </c>
      <c r="BL42" s="107">
        <f t="shared" si="145"/>
        <v>0</v>
      </c>
      <c r="BM42" s="107">
        <f t="shared" si="79"/>
        <v>0</v>
      </c>
      <c r="BN42" s="107">
        <f t="shared" si="145"/>
        <v>0</v>
      </c>
      <c r="BO42" s="107">
        <f t="shared" si="145"/>
        <v>0</v>
      </c>
      <c r="BP42" s="107">
        <f t="shared" si="145"/>
        <v>0</v>
      </c>
      <c r="BQ42" s="107">
        <f t="shared" si="155"/>
        <v>0</v>
      </c>
      <c r="BR42" s="107">
        <f t="shared" si="155"/>
        <v>0</v>
      </c>
      <c r="BS42" s="107">
        <f t="shared" si="155"/>
        <v>0</v>
      </c>
      <c r="BT42" s="107">
        <f t="shared" si="155"/>
        <v>0</v>
      </c>
      <c r="BU42" s="107">
        <f t="shared" si="155"/>
        <v>0</v>
      </c>
      <c r="BV42" s="107">
        <f t="shared" si="152"/>
        <v>0</v>
      </c>
      <c r="BW42" s="107">
        <f t="shared" si="152"/>
        <v>0</v>
      </c>
      <c r="BX42" s="107">
        <f t="shared" si="152"/>
        <v>0</v>
      </c>
      <c r="BY42" s="107">
        <f t="shared" si="152"/>
        <v>0</v>
      </c>
      <c r="BZ42" s="107">
        <f t="shared" si="152"/>
        <v>0</v>
      </c>
      <c r="CA42" s="107">
        <f t="shared" si="141"/>
        <v>0</v>
      </c>
      <c r="CB42" s="107">
        <f t="shared" si="141"/>
        <v>0</v>
      </c>
      <c r="CC42" s="107">
        <f t="shared" si="141"/>
        <v>0</v>
      </c>
      <c r="CD42" s="107">
        <f t="shared" si="141"/>
        <v>0</v>
      </c>
      <c r="CE42" s="107">
        <f t="shared" si="141"/>
        <v>0</v>
      </c>
      <c r="CF42" s="107">
        <f t="shared" si="138"/>
        <v>0</v>
      </c>
      <c r="CG42" s="107">
        <f t="shared" si="138"/>
        <v>0</v>
      </c>
      <c r="CH42" s="107">
        <f t="shared" si="138"/>
        <v>0</v>
      </c>
      <c r="CI42" s="107">
        <f t="shared" si="138"/>
        <v>0</v>
      </c>
      <c r="CJ42" s="107">
        <f t="shared" si="138"/>
        <v>0</v>
      </c>
      <c r="CK42" s="107">
        <f t="shared" si="138"/>
        <v>0</v>
      </c>
      <c r="CL42" s="107">
        <f t="shared" si="138"/>
        <v>0</v>
      </c>
      <c r="CM42" s="107">
        <f t="shared" si="138"/>
        <v>0</v>
      </c>
      <c r="CN42" s="107">
        <f t="shared" si="138"/>
        <v>0</v>
      </c>
      <c r="CO42" s="107">
        <f t="shared" si="138"/>
        <v>0</v>
      </c>
      <c r="CP42" s="107">
        <f t="shared" si="138"/>
        <v>0</v>
      </c>
      <c r="CQ42" s="107">
        <f t="shared" si="138"/>
        <v>0</v>
      </c>
      <c r="CR42" s="107">
        <f t="shared" si="138"/>
        <v>0</v>
      </c>
      <c r="CS42" s="107">
        <f t="shared" si="138"/>
        <v>0</v>
      </c>
      <c r="CT42" s="107">
        <f t="shared" si="138"/>
        <v>0</v>
      </c>
      <c r="CU42" s="107">
        <f t="shared" si="138"/>
        <v>0</v>
      </c>
      <c r="CV42" s="107">
        <f t="shared" si="138"/>
        <v>0</v>
      </c>
      <c r="CW42" s="107">
        <f t="shared" si="138"/>
        <v>0</v>
      </c>
      <c r="CX42" s="107">
        <f t="shared" si="138"/>
        <v>0</v>
      </c>
      <c r="CY42" s="107">
        <f t="shared" si="138"/>
        <v>0</v>
      </c>
      <c r="CZ42" s="107">
        <f t="shared" si="146"/>
        <v>0</v>
      </c>
      <c r="DA42" s="107">
        <f t="shared" si="146"/>
        <v>0</v>
      </c>
      <c r="DB42" s="107">
        <f t="shared" si="146"/>
        <v>0</v>
      </c>
      <c r="DC42" s="107">
        <f t="shared" si="142"/>
        <v>0</v>
      </c>
      <c r="DD42" s="107">
        <f t="shared" si="142"/>
        <v>0</v>
      </c>
      <c r="DE42" s="107">
        <f t="shared" si="142"/>
        <v>0</v>
      </c>
      <c r="DF42" s="107">
        <f t="shared" si="142"/>
        <v>0</v>
      </c>
      <c r="DG42" s="107">
        <f t="shared" si="142"/>
        <v>0</v>
      </c>
      <c r="DH42" s="107">
        <f t="shared" si="142"/>
        <v>0</v>
      </c>
      <c r="DI42" s="107">
        <f t="shared" si="142"/>
        <v>0</v>
      </c>
      <c r="DJ42" s="107">
        <f t="shared" si="142"/>
        <v>0</v>
      </c>
      <c r="DK42" s="107">
        <f t="shared" si="142"/>
        <v>0</v>
      </c>
      <c r="DL42" s="107">
        <f t="shared" si="142"/>
        <v>0</v>
      </c>
      <c r="DM42" s="107">
        <f t="shared" si="142"/>
        <v>0</v>
      </c>
      <c r="DN42" s="107">
        <f t="shared" si="142"/>
        <v>0</v>
      </c>
      <c r="DO42" s="107">
        <f t="shared" si="142"/>
        <v>0</v>
      </c>
      <c r="DP42" s="107">
        <f t="shared" si="142"/>
        <v>0</v>
      </c>
      <c r="DQ42" s="107">
        <f t="shared" si="142"/>
        <v>0</v>
      </c>
      <c r="DR42" s="107">
        <f t="shared" si="142"/>
        <v>0</v>
      </c>
      <c r="DS42" s="107">
        <f t="shared" si="142"/>
        <v>0</v>
      </c>
      <c r="DT42" s="107">
        <f t="shared" si="142"/>
        <v>0</v>
      </c>
    </row>
    <row r="43" spans="1:124" ht="12.75" customHeight="1" x14ac:dyDescent="0.25">
      <c r="A43" s="65"/>
      <c r="B43" s="198">
        <f t="shared" si="43"/>
        <v>37</v>
      </c>
      <c r="C43" s="66">
        <v>43714</v>
      </c>
      <c r="D43" s="67"/>
      <c r="E43" s="68" t="s">
        <v>249</v>
      </c>
      <c r="F43" s="71"/>
      <c r="G43" s="109"/>
      <c r="H43" s="199">
        <f t="shared" ref="H43" si="164">H42+F43+G43</f>
        <v>98257.89</v>
      </c>
      <c r="I43" s="69" t="s">
        <v>250</v>
      </c>
      <c r="J43" s="69" t="s">
        <v>278</v>
      </c>
      <c r="K43" s="70">
        <v>4343.8599999999997</v>
      </c>
      <c r="L43" s="204" t="s">
        <v>234</v>
      </c>
      <c r="M43" s="201" t="str">
        <f>IF(ISNA(MATCH($L43,'Linked Budget'!$B$6:$B$129,0)),"UNBUDGETED","")</f>
        <v/>
      </c>
      <c r="N43" s="202" t="str">
        <f t="shared" ref="N43" si="165">IF(AND(O43&lt;0,O43&lt;&gt;G43),"MISMATCH",IF(AND(O43&gt;0,O43&lt;&gt;F43,E43&lt;&gt;"Deposit Detail"),"MISMATCH",IF(AND(O43&gt;0,O43&lt;&gt;K43,E43="Deposit Detail"),"MISMATCH","")))</f>
        <v/>
      </c>
      <c r="O43" s="107">
        <f t="shared" si="57"/>
        <v>4343.8599999999997</v>
      </c>
      <c r="P43" s="107">
        <f t="shared" si="163"/>
        <v>0</v>
      </c>
      <c r="Q43" s="107">
        <f t="shared" si="163"/>
        <v>0</v>
      </c>
      <c r="R43" s="107">
        <f t="shared" si="163"/>
        <v>0</v>
      </c>
      <c r="S43" s="107">
        <f t="shared" si="160"/>
        <v>0</v>
      </c>
      <c r="T43" s="107">
        <f t="shared" si="160"/>
        <v>0</v>
      </c>
      <c r="U43" s="107">
        <f t="shared" si="160"/>
        <v>0</v>
      </c>
      <c r="V43" s="107">
        <f t="shared" si="160"/>
        <v>0</v>
      </c>
      <c r="W43" s="107">
        <f t="shared" si="160"/>
        <v>0</v>
      </c>
      <c r="X43" s="107">
        <f t="shared" si="160"/>
        <v>0</v>
      </c>
      <c r="Y43" s="107">
        <f t="shared" si="160"/>
        <v>0</v>
      </c>
      <c r="Z43" s="107">
        <f t="shared" si="160"/>
        <v>0</v>
      </c>
      <c r="AA43" s="107">
        <f t="shared" si="160"/>
        <v>0</v>
      </c>
      <c r="AB43" s="107">
        <f t="shared" si="160"/>
        <v>0</v>
      </c>
      <c r="AC43" s="107">
        <f t="shared" si="160"/>
        <v>0</v>
      </c>
      <c r="AD43" s="107">
        <f t="shared" si="160"/>
        <v>0</v>
      </c>
      <c r="AE43" s="107">
        <f t="shared" si="160"/>
        <v>0</v>
      </c>
      <c r="AF43" s="107">
        <f t="shared" si="149"/>
        <v>0</v>
      </c>
      <c r="AG43" s="107">
        <f t="shared" si="149"/>
        <v>0</v>
      </c>
      <c r="AH43" s="107">
        <f t="shared" si="149"/>
        <v>0</v>
      </c>
      <c r="AI43" s="107">
        <f t="shared" si="149"/>
        <v>0</v>
      </c>
      <c r="AJ43" s="107">
        <f t="shared" si="149"/>
        <v>0</v>
      </c>
      <c r="AK43" s="107">
        <f t="shared" si="149"/>
        <v>0</v>
      </c>
      <c r="AL43" s="107">
        <f t="shared" si="149"/>
        <v>0</v>
      </c>
      <c r="AM43" s="107">
        <f t="shared" si="149"/>
        <v>0</v>
      </c>
      <c r="AN43" s="107">
        <f t="shared" si="149"/>
        <v>0</v>
      </c>
      <c r="AO43" s="107">
        <f t="shared" si="149"/>
        <v>0</v>
      </c>
      <c r="AP43" s="107">
        <f t="shared" si="149"/>
        <v>0</v>
      </c>
      <c r="AQ43" s="107">
        <f t="shared" si="149"/>
        <v>0</v>
      </c>
      <c r="AR43" s="107">
        <f t="shared" si="149"/>
        <v>0</v>
      </c>
      <c r="AS43" s="107">
        <f t="shared" si="149"/>
        <v>0</v>
      </c>
      <c r="AT43" s="107">
        <f t="shared" si="149"/>
        <v>0</v>
      </c>
      <c r="AU43" s="107">
        <f t="shared" si="149"/>
        <v>4343.8599999999997</v>
      </c>
      <c r="AV43" s="107">
        <f t="shared" si="149"/>
        <v>0</v>
      </c>
      <c r="AW43" s="107">
        <f t="shared" si="149"/>
        <v>0</v>
      </c>
      <c r="AX43" s="107">
        <f t="shared" si="149"/>
        <v>0</v>
      </c>
      <c r="AY43" s="107">
        <f t="shared" si="149"/>
        <v>0</v>
      </c>
      <c r="AZ43" s="107">
        <f t="shared" si="149"/>
        <v>0</v>
      </c>
      <c r="BA43" s="107">
        <f t="shared" si="145"/>
        <v>0</v>
      </c>
      <c r="BB43" s="107">
        <f t="shared" si="145"/>
        <v>0</v>
      </c>
      <c r="BC43" s="107">
        <f t="shared" si="145"/>
        <v>0</v>
      </c>
      <c r="BD43" s="107">
        <f t="shared" si="145"/>
        <v>0</v>
      </c>
      <c r="BE43" s="107">
        <f t="shared" si="145"/>
        <v>0</v>
      </c>
      <c r="BF43" s="107">
        <f t="shared" si="145"/>
        <v>0</v>
      </c>
      <c r="BG43" s="107">
        <f t="shared" si="145"/>
        <v>0</v>
      </c>
      <c r="BH43" s="107">
        <f t="shared" si="145"/>
        <v>0</v>
      </c>
      <c r="BI43" s="107">
        <f t="shared" si="145"/>
        <v>0</v>
      </c>
      <c r="BJ43" s="107">
        <f t="shared" si="145"/>
        <v>0</v>
      </c>
      <c r="BK43" s="107">
        <f t="shared" si="145"/>
        <v>0</v>
      </c>
      <c r="BL43" s="107">
        <f t="shared" si="145"/>
        <v>0</v>
      </c>
      <c r="BM43" s="107">
        <f t="shared" si="79"/>
        <v>0</v>
      </c>
      <c r="BN43" s="107">
        <f t="shared" si="145"/>
        <v>0</v>
      </c>
      <c r="BO43" s="107">
        <f t="shared" si="145"/>
        <v>0</v>
      </c>
      <c r="BP43" s="107">
        <f t="shared" si="145"/>
        <v>0</v>
      </c>
      <c r="BQ43" s="107">
        <f t="shared" si="155"/>
        <v>0</v>
      </c>
      <c r="BR43" s="107">
        <f t="shared" si="155"/>
        <v>0</v>
      </c>
      <c r="BS43" s="107">
        <f t="shared" si="155"/>
        <v>0</v>
      </c>
      <c r="BT43" s="107">
        <f t="shared" si="155"/>
        <v>0</v>
      </c>
      <c r="BU43" s="107">
        <f t="shared" si="155"/>
        <v>0</v>
      </c>
      <c r="BV43" s="107">
        <f t="shared" si="152"/>
        <v>0</v>
      </c>
      <c r="BW43" s="107">
        <f t="shared" si="152"/>
        <v>0</v>
      </c>
      <c r="BX43" s="107">
        <f t="shared" si="152"/>
        <v>0</v>
      </c>
      <c r="BY43" s="107">
        <f t="shared" si="152"/>
        <v>0</v>
      </c>
      <c r="BZ43" s="107">
        <f t="shared" si="152"/>
        <v>0</v>
      </c>
      <c r="CA43" s="107">
        <f t="shared" si="141"/>
        <v>0</v>
      </c>
      <c r="CB43" s="107">
        <f t="shared" si="141"/>
        <v>0</v>
      </c>
      <c r="CC43" s="107">
        <f t="shared" si="141"/>
        <v>0</v>
      </c>
      <c r="CD43" s="107">
        <f t="shared" si="141"/>
        <v>0</v>
      </c>
      <c r="CE43" s="107">
        <f t="shared" si="141"/>
        <v>0</v>
      </c>
      <c r="CF43" s="107">
        <f t="shared" si="138"/>
        <v>0</v>
      </c>
      <c r="CG43" s="107">
        <f t="shared" si="138"/>
        <v>0</v>
      </c>
      <c r="CH43" s="107">
        <f t="shared" si="138"/>
        <v>0</v>
      </c>
      <c r="CI43" s="107">
        <f t="shared" si="138"/>
        <v>0</v>
      </c>
      <c r="CJ43" s="107">
        <f t="shared" si="138"/>
        <v>0</v>
      </c>
      <c r="CK43" s="107">
        <f t="shared" si="138"/>
        <v>0</v>
      </c>
      <c r="CL43" s="107">
        <f t="shared" si="138"/>
        <v>0</v>
      </c>
      <c r="CM43" s="107">
        <f t="shared" si="138"/>
        <v>0</v>
      </c>
      <c r="CN43" s="107">
        <f t="shared" si="138"/>
        <v>0</v>
      </c>
      <c r="CO43" s="107">
        <f t="shared" si="138"/>
        <v>0</v>
      </c>
      <c r="CP43" s="107">
        <f t="shared" si="138"/>
        <v>0</v>
      </c>
      <c r="CQ43" s="107">
        <f t="shared" si="138"/>
        <v>0</v>
      </c>
      <c r="CR43" s="107">
        <f t="shared" si="138"/>
        <v>0</v>
      </c>
      <c r="CS43" s="107">
        <f t="shared" si="138"/>
        <v>0</v>
      </c>
      <c r="CT43" s="107">
        <f t="shared" si="138"/>
        <v>0</v>
      </c>
      <c r="CU43" s="107">
        <f t="shared" si="138"/>
        <v>0</v>
      </c>
      <c r="CV43" s="107">
        <f t="shared" si="138"/>
        <v>0</v>
      </c>
      <c r="CW43" s="107">
        <f t="shared" si="138"/>
        <v>0</v>
      </c>
      <c r="CX43" s="107">
        <f t="shared" si="138"/>
        <v>0</v>
      </c>
      <c r="CY43" s="107">
        <f t="shared" si="138"/>
        <v>0</v>
      </c>
      <c r="CZ43" s="107">
        <f t="shared" si="146"/>
        <v>0</v>
      </c>
      <c r="DA43" s="107">
        <f t="shared" si="146"/>
        <v>0</v>
      </c>
      <c r="DB43" s="107">
        <f t="shared" si="146"/>
        <v>0</v>
      </c>
      <c r="DC43" s="107">
        <f t="shared" si="142"/>
        <v>0</v>
      </c>
      <c r="DD43" s="107">
        <f t="shared" si="142"/>
        <v>0</v>
      </c>
      <c r="DE43" s="107">
        <f t="shared" si="142"/>
        <v>0</v>
      </c>
      <c r="DF43" s="107">
        <f t="shared" si="142"/>
        <v>0</v>
      </c>
      <c r="DG43" s="107">
        <f t="shared" si="142"/>
        <v>0</v>
      </c>
      <c r="DH43" s="107">
        <f t="shared" si="142"/>
        <v>0</v>
      </c>
      <c r="DI43" s="107">
        <f t="shared" si="142"/>
        <v>0</v>
      </c>
      <c r="DJ43" s="107">
        <f t="shared" si="142"/>
        <v>0</v>
      </c>
      <c r="DK43" s="107">
        <f t="shared" si="142"/>
        <v>0</v>
      </c>
      <c r="DL43" s="107">
        <f t="shared" si="142"/>
        <v>0</v>
      </c>
      <c r="DM43" s="107">
        <f t="shared" si="142"/>
        <v>0</v>
      </c>
      <c r="DN43" s="107">
        <f t="shared" si="142"/>
        <v>0</v>
      </c>
      <c r="DO43" s="107">
        <f t="shared" si="142"/>
        <v>0</v>
      </c>
      <c r="DP43" s="107">
        <f t="shared" si="142"/>
        <v>0</v>
      </c>
      <c r="DQ43" s="107">
        <f t="shared" si="142"/>
        <v>0</v>
      </c>
      <c r="DR43" s="107">
        <f t="shared" si="142"/>
        <v>0</v>
      </c>
      <c r="DS43" s="107">
        <f t="shared" si="142"/>
        <v>0</v>
      </c>
      <c r="DT43" s="107">
        <f t="shared" si="142"/>
        <v>0</v>
      </c>
    </row>
    <row r="44" spans="1:124" ht="12.75" customHeight="1" x14ac:dyDescent="0.25">
      <c r="A44" s="65"/>
      <c r="B44" s="198">
        <f t="shared" si="43"/>
        <v>38</v>
      </c>
      <c r="C44" s="66">
        <v>43714</v>
      </c>
      <c r="D44" s="67"/>
      <c r="E44" s="68" t="s">
        <v>249</v>
      </c>
      <c r="F44" s="71"/>
      <c r="G44" s="109"/>
      <c r="H44" s="199">
        <f t="shared" ref="H44" si="166">H43+F44+G44</f>
        <v>98257.89</v>
      </c>
      <c r="I44" s="69" t="s">
        <v>250</v>
      </c>
      <c r="J44" s="69" t="s">
        <v>279</v>
      </c>
      <c r="K44" s="70">
        <v>2975.2</v>
      </c>
      <c r="L44" s="204" t="s">
        <v>136</v>
      </c>
      <c r="M44" s="201" t="str">
        <f>IF(ISNA(MATCH($L44,'Linked Budget'!$B$6:$B$129,0)),"UNBUDGETED","")</f>
        <v/>
      </c>
      <c r="N44" s="202" t="str">
        <f t="shared" ref="N44" si="167">IF(AND(O44&lt;0,O44&lt;&gt;G44),"MISMATCH",IF(AND(O44&gt;0,O44&lt;&gt;F44,E44&lt;&gt;"Deposit Detail"),"MISMATCH",IF(AND(O44&gt;0,O44&lt;&gt;K44,E44="Deposit Detail"),"MISMATCH","")))</f>
        <v/>
      </c>
      <c r="O44" s="107">
        <f t="shared" si="57"/>
        <v>2975.2</v>
      </c>
      <c r="P44" s="107">
        <f t="shared" si="163"/>
        <v>0</v>
      </c>
      <c r="Q44" s="107">
        <f t="shared" si="163"/>
        <v>0</v>
      </c>
      <c r="R44" s="107">
        <f t="shared" si="163"/>
        <v>0</v>
      </c>
      <c r="S44" s="107">
        <f t="shared" si="160"/>
        <v>0</v>
      </c>
      <c r="T44" s="107">
        <f t="shared" si="160"/>
        <v>0</v>
      </c>
      <c r="U44" s="107">
        <f t="shared" si="160"/>
        <v>0</v>
      </c>
      <c r="V44" s="107">
        <f t="shared" si="160"/>
        <v>0</v>
      </c>
      <c r="W44" s="107">
        <f t="shared" si="160"/>
        <v>0</v>
      </c>
      <c r="X44" s="107">
        <f t="shared" si="160"/>
        <v>0</v>
      </c>
      <c r="Y44" s="107">
        <f t="shared" si="160"/>
        <v>0</v>
      </c>
      <c r="Z44" s="107">
        <f t="shared" si="160"/>
        <v>0</v>
      </c>
      <c r="AA44" s="107">
        <f t="shared" si="160"/>
        <v>0</v>
      </c>
      <c r="AB44" s="107">
        <f t="shared" si="160"/>
        <v>0</v>
      </c>
      <c r="AC44" s="107">
        <f t="shared" si="160"/>
        <v>0</v>
      </c>
      <c r="AD44" s="107">
        <f t="shared" si="160"/>
        <v>0</v>
      </c>
      <c r="AE44" s="107">
        <f t="shared" si="160"/>
        <v>0</v>
      </c>
      <c r="AF44" s="107">
        <f t="shared" si="149"/>
        <v>0</v>
      </c>
      <c r="AG44" s="107">
        <f t="shared" si="149"/>
        <v>0</v>
      </c>
      <c r="AH44" s="107">
        <f t="shared" si="149"/>
        <v>0</v>
      </c>
      <c r="AI44" s="107">
        <f t="shared" si="149"/>
        <v>0</v>
      </c>
      <c r="AJ44" s="107">
        <f t="shared" si="149"/>
        <v>0</v>
      </c>
      <c r="AK44" s="107">
        <f t="shared" si="149"/>
        <v>0</v>
      </c>
      <c r="AL44" s="107">
        <f t="shared" si="149"/>
        <v>0</v>
      </c>
      <c r="AM44" s="107">
        <f t="shared" si="149"/>
        <v>0</v>
      </c>
      <c r="AN44" s="107">
        <f t="shared" si="149"/>
        <v>0</v>
      </c>
      <c r="AO44" s="107">
        <f t="shared" si="149"/>
        <v>0</v>
      </c>
      <c r="AP44" s="107">
        <f t="shared" si="149"/>
        <v>0</v>
      </c>
      <c r="AQ44" s="107">
        <f t="shared" si="149"/>
        <v>0</v>
      </c>
      <c r="AR44" s="107">
        <f t="shared" si="149"/>
        <v>0</v>
      </c>
      <c r="AS44" s="107">
        <f t="shared" si="149"/>
        <v>0</v>
      </c>
      <c r="AT44" s="107">
        <f t="shared" si="149"/>
        <v>0</v>
      </c>
      <c r="AU44" s="107">
        <f t="shared" si="149"/>
        <v>0</v>
      </c>
      <c r="AV44" s="107">
        <f t="shared" si="149"/>
        <v>0</v>
      </c>
      <c r="AW44" s="107">
        <f t="shared" si="149"/>
        <v>0</v>
      </c>
      <c r="AX44" s="107">
        <f t="shared" si="149"/>
        <v>0</v>
      </c>
      <c r="AY44" s="107">
        <f t="shared" si="149"/>
        <v>2975.2</v>
      </c>
      <c r="AZ44" s="107">
        <f t="shared" si="149"/>
        <v>0</v>
      </c>
      <c r="BA44" s="107">
        <f t="shared" si="145"/>
        <v>0</v>
      </c>
      <c r="BB44" s="107">
        <f t="shared" si="145"/>
        <v>0</v>
      </c>
      <c r="BC44" s="107">
        <f t="shared" si="145"/>
        <v>0</v>
      </c>
      <c r="BD44" s="107">
        <f t="shared" si="145"/>
        <v>0</v>
      </c>
      <c r="BE44" s="107">
        <f t="shared" si="145"/>
        <v>0</v>
      </c>
      <c r="BF44" s="107">
        <f t="shared" si="145"/>
        <v>0</v>
      </c>
      <c r="BG44" s="107">
        <f t="shared" si="145"/>
        <v>0</v>
      </c>
      <c r="BH44" s="107">
        <f t="shared" si="145"/>
        <v>0</v>
      </c>
      <c r="BI44" s="107">
        <f t="shared" si="145"/>
        <v>0</v>
      </c>
      <c r="BJ44" s="107">
        <f t="shared" si="145"/>
        <v>0</v>
      </c>
      <c r="BK44" s="107">
        <f t="shared" si="145"/>
        <v>0</v>
      </c>
      <c r="BL44" s="107">
        <f t="shared" si="145"/>
        <v>0</v>
      </c>
      <c r="BM44" s="107">
        <f t="shared" si="79"/>
        <v>0</v>
      </c>
      <c r="BN44" s="107">
        <f t="shared" si="145"/>
        <v>0</v>
      </c>
      <c r="BO44" s="107">
        <f t="shared" si="145"/>
        <v>0</v>
      </c>
      <c r="BP44" s="107">
        <f t="shared" si="145"/>
        <v>0</v>
      </c>
      <c r="BQ44" s="107">
        <f t="shared" si="155"/>
        <v>0</v>
      </c>
      <c r="BR44" s="107">
        <f t="shared" si="155"/>
        <v>0</v>
      </c>
      <c r="BS44" s="107">
        <f t="shared" si="155"/>
        <v>0</v>
      </c>
      <c r="BT44" s="107">
        <f t="shared" si="155"/>
        <v>0</v>
      </c>
      <c r="BU44" s="107">
        <f t="shared" si="155"/>
        <v>0</v>
      </c>
      <c r="BV44" s="107">
        <f t="shared" si="152"/>
        <v>0</v>
      </c>
      <c r="BW44" s="107">
        <f t="shared" si="152"/>
        <v>0</v>
      </c>
      <c r="BX44" s="107">
        <f t="shared" si="152"/>
        <v>0</v>
      </c>
      <c r="BY44" s="107">
        <f t="shared" si="152"/>
        <v>0</v>
      </c>
      <c r="BZ44" s="107">
        <f t="shared" si="152"/>
        <v>0</v>
      </c>
      <c r="CA44" s="107">
        <f t="shared" si="141"/>
        <v>0</v>
      </c>
      <c r="CB44" s="107">
        <f t="shared" si="141"/>
        <v>0</v>
      </c>
      <c r="CC44" s="107">
        <f t="shared" si="141"/>
        <v>0</v>
      </c>
      <c r="CD44" s="107">
        <f t="shared" si="141"/>
        <v>0</v>
      </c>
      <c r="CE44" s="107">
        <f t="shared" si="141"/>
        <v>0</v>
      </c>
      <c r="CF44" s="107">
        <f t="shared" si="138"/>
        <v>0</v>
      </c>
      <c r="CG44" s="107">
        <f t="shared" si="138"/>
        <v>0</v>
      </c>
      <c r="CH44" s="107">
        <f t="shared" si="138"/>
        <v>0</v>
      </c>
      <c r="CI44" s="107">
        <f t="shared" si="138"/>
        <v>0</v>
      </c>
      <c r="CJ44" s="107">
        <f t="shared" si="138"/>
        <v>0</v>
      </c>
      <c r="CK44" s="107">
        <f t="shared" si="138"/>
        <v>0</v>
      </c>
      <c r="CL44" s="107">
        <f t="shared" si="138"/>
        <v>0</v>
      </c>
      <c r="CM44" s="107">
        <f t="shared" si="138"/>
        <v>0</v>
      </c>
      <c r="CN44" s="107">
        <f t="shared" si="138"/>
        <v>0</v>
      </c>
      <c r="CO44" s="107">
        <f t="shared" si="138"/>
        <v>0</v>
      </c>
      <c r="CP44" s="107">
        <f t="shared" si="138"/>
        <v>0</v>
      </c>
      <c r="CQ44" s="107">
        <f t="shared" si="138"/>
        <v>0</v>
      </c>
      <c r="CR44" s="107">
        <f t="shared" si="138"/>
        <v>0</v>
      </c>
      <c r="CS44" s="107">
        <f t="shared" si="138"/>
        <v>0</v>
      </c>
      <c r="CT44" s="107">
        <f t="shared" si="138"/>
        <v>0</v>
      </c>
      <c r="CU44" s="107">
        <f t="shared" si="138"/>
        <v>0</v>
      </c>
      <c r="CV44" s="107">
        <f t="shared" si="138"/>
        <v>0</v>
      </c>
      <c r="CW44" s="107">
        <f t="shared" si="138"/>
        <v>0</v>
      </c>
      <c r="CX44" s="107">
        <f t="shared" si="138"/>
        <v>0</v>
      </c>
      <c r="CY44" s="107">
        <f t="shared" si="138"/>
        <v>0</v>
      </c>
      <c r="CZ44" s="107">
        <f t="shared" si="146"/>
        <v>0</v>
      </c>
      <c r="DA44" s="107">
        <f t="shared" si="146"/>
        <v>0</v>
      </c>
      <c r="DB44" s="107">
        <f t="shared" si="146"/>
        <v>0</v>
      </c>
      <c r="DC44" s="107">
        <f t="shared" si="142"/>
        <v>0</v>
      </c>
      <c r="DD44" s="107">
        <f t="shared" si="142"/>
        <v>0</v>
      </c>
      <c r="DE44" s="107">
        <f t="shared" si="142"/>
        <v>0</v>
      </c>
      <c r="DF44" s="107">
        <f t="shared" si="142"/>
        <v>0</v>
      </c>
      <c r="DG44" s="107">
        <f t="shared" si="142"/>
        <v>0</v>
      </c>
      <c r="DH44" s="107">
        <f t="shared" si="142"/>
        <v>0</v>
      </c>
      <c r="DI44" s="107">
        <f t="shared" si="142"/>
        <v>0</v>
      </c>
      <c r="DJ44" s="107">
        <f t="shared" si="142"/>
        <v>0</v>
      </c>
      <c r="DK44" s="107">
        <f t="shared" si="142"/>
        <v>0</v>
      </c>
      <c r="DL44" s="107">
        <f t="shared" si="142"/>
        <v>0</v>
      </c>
      <c r="DM44" s="107">
        <f t="shared" si="142"/>
        <v>0</v>
      </c>
      <c r="DN44" s="107">
        <f t="shared" si="142"/>
        <v>0</v>
      </c>
      <c r="DO44" s="107">
        <f t="shared" si="142"/>
        <v>0</v>
      </c>
      <c r="DP44" s="107">
        <f t="shared" si="142"/>
        <v>0</v>
      </c>
      <c r="DQ44" s="107">
        <f t="shared" si="142"/>
        <v>0</v>
      </c>
      <c r="DR44" s="107">
        <f t="shared" si="142"/>
        <v>0</v>
      </c>
      <c r="DS44" s="107">
        <f t="shared" si="142"/>
        <v>0</v>
      </c>
      <c r="DT44" s="107">
        <f t="shared" si="142"/>
        <v>0</v>
      </c>
    </row>
    <row r="45" spans="1:124" ht="12.75" customHeight="1" x14ac:dyDescent="0.25">
      <c r="A45" s="65"/>
      <c r="B45" s="198">
        <f t="shared" si="43"/>
        <v>39</v>
      </c>
      <c r="C45" s="66">
        <v>43714</v>
      </c>
      <c r="D45" s="67"/>
      <c r="E45" s="68" t="s">
        <v>249</v>
      </c>
      <c r="F45" s="71"/>
      <c r="G45" s="109"/>
      <c r="H45" s="199">
        <f t="shared" ref="H45" si="168">H44+F45+G45</f>
        <v>98257.89</v>
      </c>
      <c r="I45" s="69" t="s">
        <v>250</v>
      </c>
      <c r="J45" s="69" t="s">
        <v>280</v>
      </c>
      <c r="K45" s="70">
        <v>2152.48</v>
      </c>
      <c r="L45" s="204" t="s">
        <v>227</v>
      </c>
      <c r="M45" s="201" t="str">
        <f>IF(ISNA(MATCH($L45,'Linked Budget'!$B$6:$B$129,0)),"UNBUDGETED","")</f>
        <v/>
      </c>
      <c r="N45" s="202" t="str">
        <f t="shared" ref="N45" si="169">IF(AND(O45&lt;0,O45&lt;&gt;G45),"MISMATCH",IF(AND(O45&gt;0,O45&lt;&gt;F45,E45&lt;&gt;"Deposit Detail"),"MISMATCH",IF(AND(O45&gt;0,O45&lt;&gt;K45,E45="Deposit Detail"),"MISMATCH","")))</f>
        <v/>
      </c>
      <c r="O45" s="107">
        <f t="shared" si="57"/>
        <v>2152.48</v>
      </c>
      <c r="P45" s="107">
        <f t="shared" si="163"/>
        <v>0</v>
      </c>
      <c r="Q45" s="107">
        <f t="shared" si="163"/>
        <v>0</v>
      </c>
      <c r="R45" s="107">
        <f t="shared" si="163"/>
        <v>0</v>
      </c>
      <c r="S45" s="107">
        <f t="shared" si="160"/>
        <v>0</v>
      </c>
      <c r="T45" s="107">
        <f t="shared" si="160"/>
        <v>0</v>
      </c>
      <c r="U45" s="107">
        <f t="shared" si="160"/>
        <v>0</v>
      </c>
      <c r="V45" s="107">
        <f t="shared" si="160"/>
        <v>0</v>
      </c>
      <c r="W45" s="107">
        <f t="shared" si="160"/>
        <v>0</v>
      </c>
      <c r="X45" s="107">
        <f t="shared" si="160"/>
        <v>0</v>
      </c>
      <c r="Y45" s="107">
        <f t="shared" si="160"/>
        <v>0</v>
      </c>
      <c r="Z45" s="107">
        <f t="shared" si="160"/>
        <v>0</v>
      </c>
      <c r="AA45" s="107">
        <f t="shared" si="160"/>
        <v>0</v>
      </c>
      <c r="AB45" s="107">
        <f t="shared" si="160"/>
        <v>0</v>
      </c>
      <c r="AC45" s="107">
        <f t="shared" si="160"/>
        <v>0</v>
      </c>
      <c r="AD45" s="107">
        <f t="shared" si="160"/>
        <v>0</v>
      </c>
      <c r="AE45" s="107">
        <f t="shared" si="160"/>
        <v>0</v>
      </c>
      <c r="AF45" s="107">
        <f t="shared" si="149"/>
        <v>0</v>
      </c>
      <c r="AG45" s="107">
        <f t="shared" si="149"/>
        <v>0</v>
      </c>
      <c r="AH45" s="107">
        <f t="shared" si="149"/>
        <v>2152.48</v>
      </c>
      <c r="AI45" s="107">
        <f t="shared" si="149"/>
        <v>0</v>
      </c>
      <c r="AJ45" s="107">
        <f t="shared" si="149"/>
        <v>0</v>
      </c>
      <c r="AK45" s="107">
        <f t="shared" si="149"/>
        <v>0</v>
      </c>
      <c r="AL45" s="107">
        <f t="shared" si="149"/>
        <v>0</v>
      </c>
      <c r="AM45" s="107">
        <f t="shared" si="149"/>
        <v>0</v>
      </c>
      <c r="AN45" s="107">
        <f t="shared" si="149"/>
        <v>0</v>
      </c>
      <c r="AO45" s="107">
        <f t="shared" si="149"/>
        <v>0</v>
      </c>
      <c r="AP45" s="107">
        <f t="shared" si="149"/>
        <v>0</v>
      </c>
      <c r="AQ45" s="107">
        <f t="shared" si="149"/>
        <v>0</v>
      </c>
      <c r="AR45" s="107">
        <f t="shared" si="149"/>
        <v>0</v>
      </c>
      <c r="AS45" s="107">
        <f t="shared" si="149"/>
        <v>0</v>
      </c>
      <c r="AT45" s="107">
        <f t="shared" si="149"/>
        <v>0</v>
      </c>
      <c r="AU45" s="107">
        <f t="shared" si="149"/>
        <v>0</v>
      </c>
      <c r="AV45" s="107">
        <f t="shared" si="149"/>
        <v>0</v>
      </c>
      <c r="AW45" s="107">
        <f t="shared" si="149"/>
        <v>0</v>
      </c>
      <c r="AX45" s="107">
        <f t="shared" si="149"/>
        <v>0</v>
      </c>
      <c r="AY45" s="107">
        <f t="shared" si="149"/>
        <v>0</v>
      </c>
      <c r="AZ45" s="107">
        <f t="shared" si="149"/>
        <v>0</v>
      </c>
      <c r="BA45" s="107">
        <f t="shared" si="145"/>
        <v>0</v>
      </c>
      <c r="BB45" s="107">
        <f t="shared" si="145"/>
        <v>0</v>
      </c>
      <c r="BC45" s="107">
        <f t="shared" si="145"/>
        <v>0</v>
      </c>
      <c r="BD45" s="107">
        <f t="shared" si="145"/>
        <v>0</v>
      </c>
      <c r="BE45" s="107">
        <f t="shared" si="145"/>
        <v>0</v>
      </c>
      <c r="BF45" s="107">
        <f t="shared" si="145"/>
        <v>0</v>
      </c>
      <c r="BG45" s="107">
        <f t="shared" si="145"/>
        <v>0</v>
      </c>
      <c r="BH45" s="107">
        <f t="shared" si="145"/>
        <v>0</v>
      </c>
      <c r="BI45" s="107">
        <f t="shared" si="145"/>
        <v>0</v>
      </c>
      <c r="BJ45" s="107">
        <f t="shared" si="145"/>
        <v>0</v>
      </c>
      <c r="BK45" s="107">
        <f t="shared" si="145"/>
        <v>0</v>
      </c>
      <c r="BL45" s="107">
        <f t="shared" si="145"/>
        <v>0</v>
      </c>
      <c r="BM45" s="107">
        <f t="shared" si="79"/>
        <v>0</v>
      </c>
      <c r="BN45" s="107">
        <f t="shared" si="145"/>
        <v>0</v>
      </c>
      <c r="BO45" s="107">
        <f t="shared" si="145"/>
        <v>0</v>
      </c>
      <c r="BP45" s="107">
        <f t="shared" si="145"/>
        <v>0</v>
      </c>
      <c r="BQ45" s="107">
        <f t="shared" si="155"/>
        <v>0</v>
      </c>
      <c r="BR45" s="107">
        <f t="shared" si="155"/>
        <v>0</v>
      </c>
      <c r="BS45" s="107">
        <f t="shared" si="155"/>
        <v>0</v>
      </c>
      <c r="BT45" s="107">
        <f t="shared" si="155"/>
        <v>0</v>
      </c>
      <c r="BU45" s="107">
        <f t="shared" si="155"/>
        <v>0</v>
      </c>
      <c r="BV45" s="107">
        <f t="shared" si="152"/>
        <v>0</v>
      </c>
      <c r="BW45" s="107">
        <f t="shared" si="152"/>
        <v>0</v>
      </c>
      <c r="BX45" s="107">
        <f t="shared" si="152"/>
        <v>0</v>
      </c>
      <c r="BY45" s="107">
        <f t="shared" si="152"/>
        <v>0</v>
      </c>
      <c r="BZ45" s="107">
        <f t="shared" si="152"/>
        <v>0</v>
      </c>
      <c r="CA45" s="107">
        <f t="shared" si="141"/>
        <v>0</v>
      </c>
      <c r="CB45" s="107">
        <f t="shared" si="141"/>
        <v>0</v>
      </c>
      <c r="CC45" s="107">
        <f t="shared" si="141"/>
        <v>0</v>
      </c>
      <c r="CD45" s="107">
        <f t="shared" si="141"/>
        <v>0</v>
      </c>
      <c r="CE45" s="107">
        <f t="shared" si="141"/>
        <v>0</v>
      </c>
      <c r="CF45" s="107">
        <f t="shared" si="138"/>
        <v>0</v>
      </c>
      <c r="CG45" s="107">
        <f t="shared" si="138"/>
        <v>0</v>
      </c>
      <c r="CH45" s="107">
        <f t="shared" si="138"/>
        <v>0</v>
      </c>
      <c r="CI45" s="107">
        <f t="shared" si="138"/>
        <v>0</v>
      </c>
      <c r="CJ45" s="107">
        <f t="shared" si="138"/>
        <v>0</v>
      </c>
      <c r="CK45" s="107">
        <f t="shared" si="138"/>
        <v>0</v>
      </c>
      <c r="CL45" s="107">
        <f t="shared" si="138"/>
        <v>0</v>
      </c>
      <c r="CM45" s="107">
        <f t="shared" si="138"/>
        <v>0</v>
      </c>
      <c r="CN45" s="107">
        <f t="shared" si="138"/>
        <v>0</v>
      </c>
      <c r="CO45" s="107">
        <f t="shared" si="138"/>
        <v>0</v>
      </c>
      <c r="CP45" s="107">
        <f t="shared" si="138"/>
        <v>0</v>
      </c>
      <c r="CQ45" s="107">
        <f t="shared" si="138"/>
        <v>0</v>
      </c>
      <c r="CR45" s="107">
        <f t="shared" si="138"/>
        <v>0</v>
      </c>
      <c r="CS45" s="107">
        <f t="shared" si="138"/>
        <v>0</v>
      </c>
      <c r="CT45" s="107">
        <f t="shared" si="138"/>
        <v>0</v>
      </c>
      <c r="CU45" s="107">
        <f t="shared" si="138"/>
        <v>0</v>
      </c>
      <c r="CV45" s="107">
        <f t="shared" si="138"/>
        <v>0</v>
      </c>
      <c r="CW45" s="107">
        <f t="shared" si="138"/>
        <v>0</v>
      </c>
      <c r="CX45" s="107">
        <f t="shared" si="138"/>
        <v>0</v>
      </c>
      <c r="CY45" s="107">
        <f t="shared" si="138"/>
        <v>0</v>
      </c>
      <c r="CZ45" s="107">
        <f t="shared" si="146"/>
        <v>0</v>
      </c>
      <c r="DA45" s="107">
        <f t="shared" si="146"/>
        <v>0</v>
      </c>
      <c r="DB45" s="107">
        <f t="shared" si="146"/>
        <v>0</v>
      </c>
      <c r="DC45" s="107">
        <f t="shared" si="142"/>
        <v>0</v>
      </c>
      <c r="DD45" s="107">
        <f t="shared" si="142"/>
        <v>0</v>
      </c>
      <c r="DE45" s="107">
        <f t="shared" si="142"/>
        <v>0</v>
      </c>
      <c r="DF45" s="107">
        <f t="shared" si="142"/>
        <v>0</v>
      </c>
      <c r="DG45" s="107">
        <f t="shared" si="142"/>
        <v>0</v>
      </c>
      <c r="DH45" s="107">
        <f t="shared" si="142"/>
        <v>0</v>
      </c>
      <c r="DI45" s="107">
        <f t="shared" si="142"/>
        <v>0</v>
      </c>
      <c r="DJ45" s="107">
        <f t="shared" si="142"/>
        <v>0</v>
      </c>
      <c r="DK45" s="107">
        <f t="shared" si="142"/>
        <v>0</v>
      </c>
      <c r="DL45" s="107">
        <f t="shared" si="142"/>
        <v>0</v>
      </c>
      <c r="DM45" s="107">
        <f t="shared" si="142"/>
        <v>0</v>
      </c>
      <c r="DN45" s="107">
        <f t="shared" si="142"/>
        <v>0</v>
      </c>
      <c r="DO45" s="107">
        <f t="shared" si="142"/>
        <v>0</v>
      </c>
      <c r="DP45" s="107">
        <f t="shared" si="142"/>
        <v>0</v>
      </c>
      <c r="DQ45" s="107">
        <f t="shared" si="142"/>
        <v>0</v>
      </c>
      <c r="DR45" s="107">
        <f t="shared" si="142"/>
        <v>0</v>
      </c>
      <c r="DS45" s="107">
        <f t="shared" si="142"/>
        <v>0</v>
      </c>
      <c r="DT45" s="107">
        <f t="shared" si="142"/>
        <v>0</v>
      </c>
    </row>
    <row r="46" spans="1:124" ht="12.75" customHeight="1" x14ac:dyDescent="0.25">
      <c r="A46" s="65"/>
      <c r="B46" s="198">
        <f t="shared" si="43"/>
        <v>40</v>
      </c>
      <c r="C46" s="66">
        <v>43714</v>
      </c>
      <c r="D46" s="67"/>
      <c r="E46" s="68" t="s">
        <v>249</v>
      </c>
      <c r="F46" s="71"/>
      <c r="G46" s="109"/>
      <c r="H46" s="199">
        <f t="shared" ref="H46" si="170">H45+F46+G46</f>
        <v>98257.89</v>
      </c>
      <c r="I46" s="69" t="s">
        <v>250</v>
      </c>
      <c r="J46" s="69" t="s">
        <v>281</v>
      </c>
      <c r="K46" s="70">
        <v>3131.51</v>
      </c>
      <c r="L46" s="204" t="s">
        <v>133</v>
      </c>
      <c r="M46" s="201" t="str">
        <f>IF(ISNA(MATCH($L46,'Linked Budget'!$B$6:$B$129,0)),"UNBUDGETED","")</f>
        <v/>
      </c>
      <c r="N46" s="202" t="str">
        <f t="shared" ref="N46" si="171">IF(AND(O46&lt;0,O46&lt;&gt;G46),"MISMATCH",IF(AND(O46&gt;0,O46&lt;&gt;F46,E46&lt;&gt;"Deposit Detail"),"MISMATCH",IF(AND(O46&gt;0,O46&lt;&gt;K46,E46="Deposit Detail"),"MISMATCH","")))</f>
        <v/>
      </c>
      <c r="O46" s="107">
        <f t="shared" si="57"/>
        <v>3131.51</v>
      </c>
      <c r="P46" s="107">
        <f t="shared" si="163"/>
        <v>0</v>
      </c>
      <c r="Q46" s="107">
        <f t="shared" si="163"/>
        <v>0</v>
      </c>
      <c r="R46" s="107">
        <f t="shared" si="163"/>
        <v>0</v>
      </c>
      <c r="S46" s="107">
        <f t="shared" si="160"/>
        <v>0</v>
      </c>
      <c r="T46" s="107">
        <f t="shared" si="160"/>
        <v>0</v>
      </c>
      <c r="U46" s="107">
        <f t="shared" si="160"/>
        <v>0</v>
      </c>
      <c r="V46" s="107">
        <f t="shared" si="160"/>
        <v>0</v>
      </c>
      <c r="W46" s="107">
        <f t="shared" si="160"/>
        <v>0</v>
      </c>
      <c r="X46" s="107">
        <f t="shared" si="160"/>
        <v>0</v>
      </c>
      <c r="Y46" s="107">
        <f t="shared" si="160"/>
        <v>0</v>
      </c>
      <c r="Z46" s="107">
        <f t="shared" si="160"/>
        <v>0</v>
      </c>
      <c r="AA46" s="107">
        <f t="shared" si="160"/>
        <v>0</v>
      </c>
      <c r="AB46" s="107">
        <f t="shared" si="160"/>
        <v>0</v>
      </c>
      <c r="AC46" s="107">
        <f t="shared" si="160"/>
        <v>0</v>
      </c>
      <c r="AD46" s="107">
        <f t="shared" si="160"/>
        <v>0</v>
      </c>
      <c r="AE46" s="107">
        <f t="shared" si="160"/>
        <v>0</v>
      </c>
      <c r="AF46" s="107">
        <f t="shared" si="149"/>
        <v>0</v>
      </c>
      <c r="AG46" s="107">
        <f t="shared" si="149"/>
        <v>3131.51</v>
      </c>
      <c r="AH46" s="107">
        <f t="shared" si="149"/>
        <v>0</v>
      </c>
      <c r="AI46" s="107">
        <f t="shared" si="149"/>
        <v>0</v>
      </c>
      <c r="AJ46" s="107">
        <f t="shared" si="149"/>
        <v>0</v>
      </c>
      <c r="AK46" s="107">
        <f t="shared" si="149"/>
        <v>0</v>
      </c>
      <c r="AL46" s="107">
        <f t="shared" si="149"/>
        <v>0</v>
      </c>
      <c r="AM46" s="107">
        <f t="shared" si="149"/>
        <v>0</v>
      </c>
      <c r="AN46" s="107">
        <f t="shared" si="149"/>
        <v>0</v>
      </c>
      <c r="AO46" s="107">
        <f t="shared" si="149"/>
        <v>0</v>
      </c>
      <c r="AP46" s="107">
        <f t="shared" si="149"/>
        <v>0</v>
      </c>
      <c r="AQ46" s="107">
        <f t="shared" si="149"/>
        <v>0</v>
      </c>
      <c r="AR46" s="107">
        <f t="shared" si="149"/>
        <v>0</v>
      </c>
      <c r="AS46" s="107">
        <f t="shared" si="149"/>
        <v>0</v>
      </c>
      <c r="AT46" s="107">
        <f t="shared" si="149"/>
        <v>0</v>
      </c>
      <c r="AU46" s="107">
        <f t="shared" si="149"/>
        <v>0</v>
      </c>
      <c r="AV46" s="107">
        <f t="shared" si="149"/>
        <v>0</v>
      </c>
      <c r="AW46" s="107">
        <f t="shared" si="149"/>
        <v>0</v>
      </c>
      <c r="AX46" s="107">
        <f t="shared" si="149"/>
        <v>0</v>
      </c>
      <c r="AY46" s="107">
        <f t="shared" si="149"/>
        <v>0</v>
      </c>
      <c r="AZ46" s="107">
        <f t="shared" si="149"/>
        <v>0</v>
      </c>
      <c r="BA46" s="107">
        <f t="shared" si="145"/>
        <v>0</v>
      </c>
      <c r="BB46" s="107">
        <f t="shared" si="145"/>
        <v>0</v>
      </c>
      <c r="BC46" s="107">
        <f t="shared" si="145"/>
        <v>0</v>
      </c>
      <c r="BD46" s="107">
        <f t="shared" si="145"/>
        <v>0</v>
      </c>
      <c r="BE46" s="107">
        <f t="shared" si="145"/>
        <v>0</v>
      </c>
      <c r="BF46" s="107">
        <f t="shared" si="145"/>
        <v>0</v>
      </c>
      <c r="BG46" s="107">
        <f t="shared" si="145"/>
        <v>0</v>
      </c>
      <c r="BH46" s="107">
        <f t="shared" si="145"/>
        <v>0</v>
      </c>
      <c r="BI46" s="107">
        <f t="shared" si="145"/>
        <v>0</v>
      </c>
      <c r="BJ46" s="107">
        <f t="shared" si="145"/>
        <v>0</v>
      </c>
      <c r="BK46" s="107">
        <f t="shared" si="145"/>
        <v>0</v>
      </c>
      <c r="BL46" s="107">
        <f t="shared" si="145"/>
        <v>0</v>
      </c>
      <c r="BM46" s="107">
        <f t="shared" si="79"/>
        <v>0</v>
      </c>
      <c r="BN46" s="107">
        <f t="shared" si="145"/>
        <v>0</v>
      </c>
      <c r="BO46" s="107">
        <f t="shared" si="145"/>
        <v>0</v>
      </c>
      <c r="BP46" s="107">
        <f t="shared" si="145"/>
        <v>0</v>
      </c>
      <c r="BQ46" s="107">
        <f t="shared" si="155"/>
        <v>0</v>
      </c>
      <c r="BR46" s="107">
        <f t="shared" si="155"/>
        <v>0</v>
      </c>
      <c r="BS46" s="107">
        <f t="shared" si="155"/>
        <v>0</v>
      </c>
      <c r="BT46" s="107">
        <f t="shared" si="155"/>
        <v>0</v>
      </c>
      <c r="BU46" s="107">
        <f t="shared" si="155"/>
        <v>0</v>
      </c>
      <c r="BV46" s="107">
        <f t="shared" si="152"/>
        <v>0</v>
      </c>
      <c r="BW46" s="107">
        <f t="shared" si="152"/>
        <v>0</v>
      </c>
      <c r="BX46" s="107">
        <f t="shared" si="152"/>
        <v>0</v>
      </c>
      <c r="BY46" s="107">
        <f t="shared" si="152"/>
        <v>0</v>
      </c>
      <c r="BZ46" s="107">
        <f t="shared" si="152"/>
        <v>0</v>
      </c>
      <c r="CA46" s="107">
        <f t="shared" si="141"/>
        <v>0</v>
      </c>
      <c r="CB46" s="107">
        <f t="shared" si="141"/>
        <v>0</v>
      </c>
      <c r="CC46" s="107">
        <f t="shared" si="141"/>
        <v>0</v>
      </c>
      <c r="CD46" s="107">
        <f t="shared" si="141"/>
        <v>0</v>
      </c>
      <c r="CE46" s="107">
        <f t="shared" si="141"/>
        <v>0</v>
      </c>
      <c r="CF46" s="107">
        <f t="shared" si="138"/>
        <v>0</v>
      </c>
      <c r="CG46" s="107">
        <f t="shared" si="138"/>
        <v>0</v>
      </c>
      <c r="CH46" s="107">
        <f t="shared" si="138"/>
        <v>0</v>
      </c>
      <c r="CI46" s="107">
        <f t="shared" si="138"/>
        <v>0</v>
      </c>
      <c r="CJ46" s="107">
        <f t="shared" si="138"/>
        <v>0</v>
      </c>
      <c r="CK46" s="107">
        <f t="shared" si="138"/>
        <v>0</v>
      </c>
      <c r="CL46" s="107">
        <f t="shared" si="138"/>
        <v>0</v>
      </c>
      <c r="CM46" s="107">
        <f t="shared" si="138"/>
        <v>0</v>
      </c>
      <c r="CN46" s="107">
        <f t="shared" si="138"/>
        <v>0</v>
      </c>
      <c r="CO46" s="107">
        <f t="shared" si="138"/>
        <v>0</v>
      </c>
      <c r="CP46" s="107">
        <f t="shared" si="138"/>
        <v>0</v>
      </c>
      <c r="CQ46" s="107">
        <f t="shared" si="138"/>
        <v>0</v>
      </c>
      <c r="CR46" s="107">
        <f t="shared" si="138"/>
        <v>0</v>
      </c>
      <c r="CS46" s="107">
        <f t="shared" si="138"/>
        <v>0</v>
      </c>
      <c r="CT46" s="107">
        <f t="shared" si="138"/>
        <v>0</v>
      </c>
      <c r="CU46" s="107">
        <f t="shared" ref="CU46:CY47" si="172">IF(CU$6=$L46,IF(OR($L46="Deposit Allocated",$E46="Deposit Detail"),$K46,SUM($F46:$G46)),0)</f>
        <v>0</v>
      </c>
      <c r="CV46" s="107">
        <f t="shared" si="172"/>
        <v>0</v>
      </c>
      <c r="CW46" s="107">
        <f t="shared" si="172"/>
        <v>0</v>
      </c>
      <c r="CX46" s="107">
        <f t="shared" si="172"/>
        <v>0</v>
      </c>
      <c r="CY46" s="107">
        <f t="shared" si="172"/>
        <v>0</v>
      </c>
      <c r="CZ46" s="107">
        <f t="shared" si="146"/>
        <v>0</v>
      </c>
      <c r="DA46" s="107">
        <f t="shared" si="146"/>
        <v>0</v>
      </c>
      <c r="DB46" s="107">
        <f t="shared" si="146"/>
        <v>0</v>
      </c>
      <c r="DC46" s="107">
        <f t="shared" si="142"/>
        <v>0</v>
      </c>
      <c r="DD46" s="107">
        <f t="shared" si="142"/>
        <v>0</v>
      </c>
      <c r="DE46" s="107">
        <f t="shared" si="142"/>
        <v>0</v>
      </c>
      <c r="DF46" s="107">
        <f t="shared" si="142"/>
        <v>0</v>
      </c>
      <c r="DG46" s="107">
        <f t="shared" si="142"/>
        <v>0</v>
      </c>
      <c r="DH46" s="107">
        <f t="shared" si="142"/>
        <v>0</v>
      </c>
      <c r="DI46" s="107">
        <f t="shared" si="142"/>
        <v>0</v>
      </c>
      <c r="DJ46" s="107">
        <f t="shared" si="142"/>
        <v>0</v>
      </c>
      <c r="DK46" s="107">
        <f t="shared" si="142"/>
        <v>0</v>
      </c>
      <c r="DL46" s="107">
        <f t="shared" si="142"/>
        <v>0</v>
      </c>
      <c r="DM46" s="107">
        <f t="shared" si="142"/>
        <v>0</v>
      </c>
      <c r="DN46" s="107">
        <f t="shared" si="142"/>
        <v>0</v>
      </c>
      <c r="DO46" s="107">
        <f t="shared" si="142"/>
        <v>0</v>
      </c>
      <c r="DP46" s="107">
        <f t="shared" si="142"/>
        <v>0</v>
      </c>
      <c r="DQ46" s="107">
        <f t="shared" si="142"/>
        <v>0</v>
      </c>
      <c r="DR46" s="107">
        <f t="shared" si="142"/>
        <v>0</v>
      </c>
      <c r="DS46" s="107">
        <f t="shared" si="142"/>
        <v>0</v>
      </c>
      <c r="DT46" s="107">
        <f t="shared" si="142"/>
        <v>0</v>
      </c>
    </row>
    <row r="47" spans="1:124" ht="12.75" customHeight="1" x14ac:dyDescent="0.25">
      <c r="A47" s="65"/>
      <c r="B47" s="198">
        <f t="shared" si="43"/>
        <v>41</v>
      </c>
      <c r="C47" s="66">
        <v>43714</v>
      </c>
      <c r="D47" s="67"/>
      <c r="E47" s="68" t="s">
        <v>249</v>
      </c>
      <c r="F47" s="71"/>
      <c r="G47" s="109"/>
      <c r="H47" s="199">
        <f t="shared" ref="H47" si="173">H46+F47+G47</f>
        <v>98257.89</v>
      </c>
      <c r="I47" s="69" t="s">
        <v>250</v>
      </c>
      <c r="J47" s="69" t="s">
        <v>282</v>
      </c>
      <c r="K47" s="70">
        <v>277.16000000000003</v>
      </c>
      <c r="L47" s="204" t="s">
        <v>135</v>
      </c>
      <c r="M47" s="201" t="str">
        <f>IF(ISNA(MATCH($L47,'Linked Budget'!$B$6:$B$129,0)),"UNBUDGETED","")</f>
        <v/>
      </c>
      <c r="N47" s="202" t="str">
        <f t="shared" ref="N47" si="174">IF(AND(O47&lt;0,O47&lt;&gt;G47),"MISMATCH",IF(AND(O47&gt;0,O47&lt;&gt;F47,E47&lt;&gt;"Deposit Detail"),"MISMATCH",IF(AND(O47&gt;0,O47&lt;&gt;K47,E47="Deposit Detail"),"MISMATCH","")))</f>
        <v/>
      </c>
      <c r="O47" s="107">
        <f t="shared" si="57"/>
        <v>277.16000000000003</v>
      </c>
      <c r="P47" s="107">
        <f t="shared" si="163"/>
        <v>0</v>
      </c>
      <c r="Q47" s="107">
        <f t="shared" si="163"/>
        <v>0</v>
      </c>
      <c r="R47" s="107">
        <f t="shared" si="163"/>
        <v>0</v>
      </c>
      <c r="S47" s="107">
        <f t="shared" si="160"/>
        <v>0</v>
      </c>
      <c r="T47" s="107">
        <f t="shared" si="160"/>
        <v>0</v>
      </c>
      <c r="U47" s="107">
        <f t="shared" si="160"/>
        <v>0</v>
      </c>
      <c r="V47" s="107">
        <f t="shared" si="160"/>
        <v>0</v>
      </c>
      <c r="W47" s="107">
        <f t="shared" si="160"/>
        <v>0</v>
      </c>
      <c r="X47" s="107">
        <f t="shared" si="160"/>
        <v>0</v>
      </c>
      <c r="Y47" s="107">
        <f t="shared" si="160"/>
        <v>0</v>
      </c>
      <c r="Z47" s="107">
        <f t="shared" si="160"/>
        <v>0</v>
      </c>
      <c r="AA47" s="107">
        <f t="shared" si="160"/>
        <v>0</v>
      </c>
      <c r="AB47" s="107">
        <f t="shared" si="160"/>
        <v>0</v>
      </c>
      <c r="AC47" s="107">
        <f t="shared" si="160"/>
        <v>0</v>
      </c>
      <c r="AD47" s="107">
        <f t="shared" si="160"/>
        <v>0</v>
      </c>
      <c r="AE47" s="107">
        <f t="shared" si="160"/>
        <v>0</v>
      </c>
      <c r="AF47" s="107">
        <f t="shared" si="149"/>
        <v>0</v>
      </c>
      <c r="AG47" s="107">
        <f t="shared" si="149"/>
        <v>0</v>
      </c>
      <c r="AH47" s="107">
        <f t="shared" si="149"/>
        <v>0</v>
      </c>
      <c r="AI47" s="107">
        <f t="shared" si="149"/>
        <v>0</v>
      </c>
      <c r="AJ47" s="107">
        <f t="shared" si="149"/>
        <v>0</v>
      </c>
      <c r="AK47" s="107">
        <f t="shared" si="149"/>
        <v>0</v>
      </c>
      <c r="AL47" s="107">
        <f t="shared" si="149"/>
        <v>0</v>
      </c>
      <c r="AM47" s="107">
        <f t="shared" si="149"/>
        <v>0</v>
      </c>
      <c r="AN47" s="107">
        <f t="shared" si="149"/>
        <v>0</v>
      </c>
      <c r="AO47" s="107">
        <f t="shared" si="149"/>
        <v>0</v>
      </c>
      <c r="AP47" s="107">
        <f t="shared" si="149"/>
        <v>0</v>
      </c>
      <c r="AQ47" s="107">
        <f t="shared" si="149"/>
        <v>0</v>
      </c>
      <c r="AR47" s="107">
        <f t="shared" si="149"/>
        <v>0</v>
      </c>
      <c r="AS47" s="107">
        <f t="shared" si="149"/>
        <v>0</v>
      </c>
      <c r="AT47" s="107">
        <f t="shared" si="149"/>
        <v>0</v>
      </c>
      <c r="AU47" s="107">
        <f t="shared" si="149"/>
        <v>0</v>
      </c>
      <c r="AV47" s="107">
        <f t="shared" si="149"/>
        <v>0</v>
      </c>
      <c r="AW47" s="107">
        <f t="shared" si="149"/>
        <v>0</v>
      </c>
      <c r="AX47" s="107">
        <f t="shared" si="149"/>
        <v>0</v>
      </c>
      <c r="AY47" s="107">
        <f t="shared" si="149"/>
        <v>0</v>
      </c>
      <c r="AZ47" s="107">
        <f t="shared" si="149"/>
        <v>277.16000000000003</v>
      </c>
      <c r="BA47" s="107">
        <f t="shared" si="145"/>
        <v>0</v>
      </c>
      <c r="BB47" s="107">
        <f t="shared" si="145"/>
        <v>0</v>
      </c>
      <c r="BC47" s="107">
        <f t="shared" si="145"/>
        <v>0</v>
      </c>
      <c r="BD47" s="107">
        <f t="shared" si="145"/>
        <v>0</v>
      </c>
      <c r="BE47" s="107">
        <f t="shared" si="145"/>
        <v>0</v>
      </c>
      <c r="BF47" s="107">
        <f t="shared" si="145"/>
        <v>0</v>
      </c>
      <c r="BG47" s="107">
        <f t="shared" si="145"/>
        <v>0</v>
      </c>
      <c r="BH47" s="107">
        <f t="shared" si="145"/>
        <v>0</v>
      </c>
      <c r="BI47" s="107">
        <f t="shared" si="145"/>
        <v>0</v>
      </c>
      <c r="BJ47" s="107">
        <f t="shared" si="145"/>
        <v>0</v>
      </c>
      <c r="BK47" s="107">
        <f t="shared" si="145"/>
        <v>0</v>
      </c>
      <c r="BL47" s="107">
        <f t="shared" si="145"/>
        <v>0</v>
      </c>
      <c r="BM47" s="107">
        <f t="shared" si="79"/>
        <v>0</v>
      </c>
      <c r="BN47" s="107">
        <f t="shared" si="145"/>
        <v>0</v>
      </c>
      <c r="BO47" s="107">
        <f t="shared" si="145"/>
        <v>0</v>
      </c>
      <c r="BP47" s="107">
        <f t="shared" si="145"/>
        <v>0</v>
      </c>
      <c r="BQ47" s="107">
        <f t="shared" si="155"/>
        <v>0</v>
      </c>
      <c r="BR47" s="107">
        <f t="shared" si="155"/>
        <v>0</v>
      </c>
      <c r="BS47" s="107">
        <f t="shared" si="155"/>
        <v>0</v>
      </c>
      <c r="BT47" s="107">
        <f t="shared" si="155"/>
        <v>0</v>
      </c>
      <c r="BU47" s="107">
        <f t="shared" si="155"/>
        <v>0</v>
      </c>
      <c r="BV47" s="107">
        <f t="shared" si="152"/>
        <v>0</v>
      </c>
      <c r="BW47" s="107">
        <f t="shared" si="152"/>
        <v>0</v>
      </c>
      <c r="BX47" s="107">
        <f t="shared" si="152"/>
        <v>0</v>
      </c>
      <c r="BY47" s="107">
        <f t="shared" si="152"/>
        <v>0</v>
      </c>
      <c r="BZ47" s="107">
        <f t="shared" si="152"/>
        <v>0</v>
      </c>
      <c r="CA47" s="107">
        <f t="shared" si="141"/>
        <v>0</v>
      </c>
      <c r="CB47" s="107">
        <f t="shared" si="141"/>
        <v>0</v>
      </c>
      <c r="CC47" s="107">
        <f t="shared" si="141"/>
        <v>0</v>
      </c>
      <c r="CD47" s="107">
        <f t="shared" si="141"/>
        <v>0</v>
      </c>
      <c r="CE47" s="107">
        <f t="shared" si="141"/>
        <v>0</v>
      </c>
      <c r="CF47" s="107">
        <f t="shared" si="141"/>
        <v>0</v>
      </c>
      <c r="CG47" s="107">
        <f t="shared" si="141"/>
        <v>0</v>
      </c>
      <c r="CH47" s="107">
        <f t="shared" si="141"/>
        <v>0</v>
      </c>
      <c r="CI47" s="107">
        <f t="shared" si="141"/>
        <v>0</v>
      </c>
      <c r="CJ47" s="107">
        <f t="shared" si="141"/>
        <v>0</v>
      </c>
      <c r="CK47" s="107">
        <f t="shared" si="141"/>
        <v>0</v>
      </c>
      <c r="CL47" s="107">
        <f t="shared" si="141"/>
        <v>0</v>
      </c>
      <c r="CM47" s="107">
        <f t="shared" si="141"/>
        <v>0</v>
      </c>
      <c r="CN47" s="107">
        <f t="shared" si="141"/>
        <v>0</v>
      </c>
      <c r="CO47" s="107">
        <f t="shared" si="141"/>
        <v>0</v>
      </c>
      <c r="CP47" s="107">
        <f t="shared" si="141"/>
        <v>0</v>
      </c>
      <c r="CQ47" s="107">
        <f t="shared" ref="CQ47:CT47" si="175">IF(CQ$6=$L47,IF(OR($L47="Deposit Allocated",$E47="Deposit Detail"),$K47,SUM($F47:$G47)),0)</f>
        <v>0</v>
      </c>
      <c r="CR47" s="107">
        <f t="shared" si="175"/>
        <v>0</v>
      </c>
      <c r="CS47" s="107">
        <f t="shared" si="175"/>
        <v>0</v>
      </c>
      <c r="CT47" s="107">
        <f t="shared" si="175"/>
        <v>0</v>
      </c>
      <c r="CU47" s="107">
        <f t="shared" si="172"/>
        <v>0</v>
      </c>
      <c r="CV47" s="107">
        <f t="shared" si="172"/>
        <v>0</v>
      </c>
      <c r="CW47" s="107">
        <f t="shared" si="172"/>
        <v>0</v>
      </c>
      <c r="CX47" s="107">
        <f t="shared" si="172"/>
        <v>0</v>
      </c>
      <c r="CY47" s="107">
        <f t="shared" si="172"/>
        <v>0</v>
      </c>
      <c r="CZ47" s="107">
        <f t="shared" si="146"/>
        <v>0</v>
      </c>
      <c r="DA47" s="107">
        <f t="shared" si="146"/>
        <v>0</v>
      </c>
      <c r="DB47" s="107">
        <f t="shared" si="146"/>
        <v>0</v>
      </c>
      <c r="DC47" s="107">
        <f t="shared" si="142"/>
        <v>0</v>
      </c>
      <c r="DD47" s="107">
        <f t="shared" si="142"/>
        <v>0</v>
      </c>
      <c r="DE47" s="107">
        <f t="shared" si="142"/>
        <v>0</v>
      </c>
      <c r="DF47" s="107">
        <f t="shared" si="142"/>
        <v>0</v>
      </c>
      <c r="DG47" s="107">
        <f t="shared" si="142"/>
        <v>0</v>
      </c>
      <c r="DH47" s="107">
        <f t="shared" si="142"/>
        <v>0</v>
      </c>
      <c r="DI47" s="107">
        <f t="shared" si="142"/>
        <v>0</v>
      </c>
      <c r="DJ47" s="107">
        <f t="shared" si="142"/>
        <v>0</v>
      </c>
      <c r="DK47" s="107">
        <f t="shared" si="142"/>
        <v>0</v>
      </c>
      <c r="DL47" s="107">
        <f t="shared" si="142"/>
        <v>0</v>
      </c>
      <c r="DM47" s="107">
        <f t="shared" si="142"/>
        <v>0</v>
      </c>
      <c r="DN47" s="107">
        <f t="shared" si="142"/>
        <v>0</v>
      </c>
      <c r="DO47" s="107">
        <f t="shared" si="142"/>
        <v>0</v>
      </c>
      <c r="DP47" s="107">
        <f t="shared" si="142"/>
        <v>0</v>
      </c>
      <c r="DQ47" s="107">
        <f t="shared" si="142"/>
        <v>0</v>
      </c>
      <c r="DR47" s="107">
        <f t="shared" si="142"/>
        <v>0</v>
      </c>
      <c r="DS47" s="107">
        <f t="shared" si="142"/>
        <v>0</v>
      </c>
      <c r="DT47" s="107">
        <f t="shared" si="142"/>
        <v>0</v>
      </c>
    </row>
    <row r="48" spans="1:124" ht="12.75" customHeight="1" x14ac:dyDescent="0.25">
      <c r="A48" s="65"/>
      <c r="B48" s="245"/>
      <c r="C48" s="66"/>
      <c r="D48" s="67"/>
      <c r="E48" s="68"/>
      <c r="F48" s="71"/>
      <c r="G48" s="109"/>
      <c r="H48" s="246"/>
      <c r="I48" s="69"/>
      <c r="J48" s="200"/>
      <c r="K48" s="70"/>
      <c r="L48" s="247"/>
      <c r="M48" s="248"/>
      <c r="N48" s="202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H48" s="249"/>
      <c r="CI48" s="249"/>
      <c r="CJ48" s="249"/>
      <c r="CK48" s="249"/>
      <c r="CL48" s="249"/>
      <c r="CM48" s="249"/>
      <c r="CN48" s="249"/>
      <c r="CO48" s="249"/>
      <c r="CP48" s="249"/>
      <c r="CQ48" s="249"/>
      <c r="CR48" s="249"/>
      <c r="CS48" s="249"/>
      <c r="CT48" s="249"/>
      <c r="CU48" s="249"/>
      <c r="CV48" s="249"/>
      <c r="CW48" s="249"/>
      <c r="CX48" s="249"/>
      <c r="CY48" s="249"/>
      <c r="CZ48" s="249"/>
      <c r="DA48" s="249"/>
      <c r="DB48" s="249"/>
      <c r="DC48" s="249"/>
      <c r="DD48" s="249"/>
      <c r="DE48" s="249"/>
      <c r="DF48" s="249"/>
      <c r="DG48" s="249"/>
      <c r="DH48" s="249"/>
      <c r="DI48" s="249"/>
      <c r="DJ48" s="249"/>
      <c r="DK48" s="249"/>
      <c r="DL48" s="249"/>
      <c r="DM48" s="249"/>
      <c r="DN48" s="249"/>
      <c r="DO48" s="249"/>
      <c r="DP48" s="249"/>
      <c r="DQ48" s="249"/>
      <c r="DR48" s="249"/>
      <c r="DS48" s="249"/>
      <c r="DT48" s="249"/>
    </row>
    <row r="49" spans="1:124" ht="15.6" customHeight="1" x14ac:dyDescent="0.25">
      <c r="A49" s="72" t="s">
        <v>58</v>
      </c>
      <c r="B49" s="73"/>
      <c r="C49" s="73"/>
      <c r="D49" s="74"/>
      <c r="E49" s="75" t="s">
        <v>59</v>
      </c>
      <c r="F49" s="76"/>
      <c r="G49" s="76"/>
      <c r="H49" s="104">
        <f>H18</f>
        <v>98257.89</v>
      </c>
      <c r="I49" s="105"/>
      <c r="J49" s="77"/>
      <c r="K49" s="78"/>
      <c r="L49" s="110"/>
      <c r="M49" s="79"/>
      <c r="N49" s="80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</row>
    <row r="50" spans="1:124" x14ac:dyDescent="0.25">
      <c r="H50" s="81"/>
      <c r="J50" s="82"/>
    </row>
    <row r="51" spans="1:124" x14ac:dyDescent="0.25">
      <c r="A51" s="41" t="s">
        <v>92</v>
      </c>
      <c r="C51" s="34" t="s">
        <v>88</v>
      </c>
      <c r="E51" s="36" t="s">
        <v>89</v>
      </c>
      <c r="F51" s="41" t="s">
        <v>102</v>
      </c>
      <c r="G51" s="41" t="s">
        <v>90</v>
      </c>
      <c r="H51" s="38" t="s">
        <v>91</v>
      </c>
      <c r="I51" s="39" t="s">
        <v>128</v>
      </c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</row>
    <row r="52" spans="1:124" x14ac:dyDescent="0.25">
      <c r="A52" s="35" t="s">
        <v>93</v>
      </c>
      <c r="E52" s="108">
        <f>H7</f>
        <v>14154.74</v>
      </c>
      <c r="F52" s="41"/>
      <c r="G52" s="41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</row>
    <row r="53" spans="1:124" ht="15" x14ac:dyDescent="0.35">
      <c r="A53" s="35" t="s">
        <v>94</v>
      </c>
      <c r="B53" s="231">
        <f t="shared" ref="B53:B64" si="176">COUNTIF($A$8:$A$50,A53)</f>
        <v>0</v>
      </c>
      <c r="C53" s="108">
        <f t="shared" ref="C53:C57" si="177">E52</f>
        <v>14154.74</v>
      </c>
      <c r="D53" s="108"/>
      <c r="E53" s="108">
        <v>14154.74</v>
      </c>
      <c r="F53" s="112">
        <f>SUMIF(A8:A50,"July",(F8:F50))</f>
        <v>0</v>
      </c>
      <c r="G53" s="112">
        <f>SUMIF(A8:A50,"July",(G8:G50))</f>
        <v>0</v>
      </c>
      <c r="H53" s="108">
        <f t="shared" ref="H53:H60" si="178">C53+F53+G53</f>
        <v>14154.74</v>
      </c>
      <c r="I53" s="111">
        <f>H53-E53</f>
        <v>0</v>
      </c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</row>
    <row r="54" spans="1:124" ht="15" x14ac:dyDescent="0.35">
      <c r="A54" s="35" t="s">
        <v>129</v>
      </c>
      <c r="B54" s="231">
        <f t="shared" si="176"/>
        <v>0</v>
      </c>
      <c r="C54" s="108">
        <f t="shared" si="177"/>
        <v>14154.74</v>
      </c>
      <c r="D54" s="108"/>
      <c r="E54" s="108">
        <v>14154.74</v>
      </c>
      <c r="F54" s="112">
        <f>SUMIF($A$8:$A$49,"August",(F$8:F$49))</f>
        <v>0</v>
      </c>
      <c r="G54" s="112">
        <f>SUMIF($A$8:$A$49,"August",(G$8:G$49))</f>
        <v>0</v>
      </c>
      <c r="H54" s="108">
        <f t="shared" si="178"/>
        <v>14154.74</v>
      </c>
      <c r="I54" s="111">
        <f>H54-E54</f>
        <v>0</v>
      </c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</row>
    <row r="55" spans="1:124" ht="15" x14ac:dyDescent="0.35">
      <c r="A55" s="32" t="s">
        <v>95</v>
      </c>
      <c r="B55" s="231">
        <f t="shared" si="176"/>
        <v>0</v>
      </c>
      <c r="C55" s="108">
        <f t="shared" si="177"/>
        <v>14154.74</v>
      </c>
      <c r="E55" s="108"/>
      <c r="F55" s="112">
        <f>SUMIF($A$8:$A$49,"September",(F$8:F$49))</f>
        <v>0</v>
      </c>
      <c r="G55" s="112">
        <f>SUMIF($A$8:$A$49,"September",(G$8:G$49))</f>
        <v>0</v>
      </c>
      <c r="H55" s="108">
        <f t="shared" si="178"/>
        <v>14154.74</v>
      </c>
      <c r="I55" s="111">
        <f>H55-E55</f>
        <v>14154.74</v>
      </c>
    </row>
    <row r="56" spans="1:124" s="42" customFormat="1" ht="15" x14ac:dyDescent="0.35">
      <c r="A56" s="32" t="s">
        <v>98</v>
      </c>
      <c r="B56" s="231">
        <f t="shared" si="176"/>
        <v>0</v>
      </c>
      <c r="C56" s="108">
        <f t="shared" si="177"/>
        <v>0</v>
      </c>
      <c r="D56" s="89"/>
      <c r="E56" s="108"/>
      <c r="F56" s="112">
        <f>SUMIF($A$8:$A$49,"October",(F$8:F$49))</f>
        <v>0</v>
      </c>
      <c r="G56" s="112">
        <f>SUMIF($A$8:$A$49,"October",(G$8:G$49))</f>
        <v>0</v>
      </c>
      <c r="H56" s="108">
        <f t="shared" si="178"/>
        <v>0</v>
      </c>
      <c r="I56" s="111">
        <f t="shared" ref="I56:I60" si="179">H56-E56</f>
        <v>0</v>
      </c>
      <c r="J56" s="39"/>
      <c r="K56" s="90"/>
      <c r="L56" s="88"/>
      <c r="M56" s="88"/>
      <c r="N56" s="88"/>
      <c r="O56" s="88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</row>
    <row r="57" spans="1:124" ht="15" x14ac:dyDescent="0.35">
      <c r="A57" s="32" t="s">
        <v>99</v>
      </c>
      <c r="B57" s="231">
        <f t="shared" si="176"/>
        <v>0</v>
      </c>
      <c r="C57" s="108">
        <f t="shared" si="177"/>
        <v>0</v>
      </c>
      <c r="D57" s="89"/>
      <c r="E57" s="108"/>
      <c r="F57" s="112">
        <f>SUMIF($A$8:$A$49,"November",(F$8:F$49))</f>
        <v>0</v>
      </c>
      <c r="G57" s="112">
        <f>SUMIF($A$8:$A$49,"November",(G$8:G$49))</f>
        <v>0</v>
      </c>
      <c r="H57" s="108">
        <f t="shared" si="178"/>
        <v>0</v>
      </c>
      <c r="I57" s="111">
        <f t="shared" si="179"/>
        <v>0</v>
      </c>
      <c r="J57" s="91"/>
    </row>
    <row r="58" spans="1:124" ht="15" x14ac:dyDescent="0.35">
      <c r="A58" s="32" t="s">
        <v>104</v>
      </c>
      <c r="B58" s="231">
        <f t="shared" si="176"/>
        <v>0</v>
      </c>
      <c r="C58" s="108">
        <f t="shared" ref="C58" si="180">E57</f>
        <v>0</v>
      </c>
      <c r="D58" s="89"/>
      <c r="E58" s="108"/>
      <c r="F58" s="112">
        <f>SUMIF($A$8:$A$49,"December",(F$8:F$49))</f>
        <v>0</v>
      </c>
      <c r="G58" s="112">
        <f>SUMIF($A$8:$A$49,"December",(G$8:G$49))</f>
        <v>0</v>
      </c>
      <c r="H58" s="108">
        <f t="shared" ref="H58" si="181">C58+F58+G58</f>
        <v>0</v>
      </c>
      <c r="I58" s="111">
        <f t="shared" ref="I58" si="182">H58-E58</f>
        <v>0</v>
      </c>
    </row>
    <row r="59" spans="1:124" ht="15" x14ac:dyDescent="0.35">
      <c r="A59" s="32" t="s">
        <v>105</v>
      </c>
      <c r="B59" s="231">
        <f t="shared" si="176"/>
        <v>0</v>
      </c>
      <c r="C59" s="108">
        <f t="shared" ref="C59:C64" si="183">H58</f>
        <v>0</v>
      </c>
      <c r="E59" s="112"/>
      <c r="F59" s="112">
        <f>SUMIF($A$8:$A$49,"January",(F$8:F$49))</f>
        <v>0</v>
      </c>
      <c r="G59" s="112">
        <f>SUMIF($A$8:$A$49,"January",(G$8:G$49))</f>
        <v>0</v>
      </c>
      <c r="H59" s="108">
        <f t="shared" si="178"/>
        <v>0</v>
      </c>
      <c r="I59" s="111">
        <f t="shared" si="179"/>
        <v>0</v>
      </c>
    </row>
    <row r="60" spans="1:124" ht="15" x14ac:dyDescent="0.35">
      <c r="A60" s="32" t="s">
        <v>106</v>
      </c>
      <c r="B60" s="231">
        <f t="shared" si="176"/>
        <v>0</v>
      </c>
      <c r="C60" s="108">
        <f t="shared" si="183"/>
        <v>0</v>
      </c>
      <c r="D60" s="108"/>
      <c r="E60" s="112"/>
      <c r="F60" s="112">
        <f>SUMIF($A$8:$A$49,"February",(F$8:F$49))</f>
        <v>0</v>
      </c>
      <c r="G60" s="112">
        <f>SUMIF($A$8:$A$49,"February",(G$8:G$49))</f>
        <v>0</v>
      </c>
      <c r="H60" s="108">
        <f t="shared" si="178"/>
        <v>0</v>
      </c>
      <c r="I60" s="111">
        <f t="shared" si="179"/>
        <v>0</v>
      </c>
    </row>
    <row r="61" spans="1:124" ht="15" x14ac:dyDescent="0.35">
      <c r="A61" s="32" t="s">
        <v>107</v>
      </c>
      <c r="B61" s="231">
        <f t="shared" si="176"/>
        <v>0</v>
      </c>
      <c r="C61" s="250">
        <f>E60</f>
        <v>0</v>
      </c>
      <c r="D61" s="108"/>
      <c r="E61" s="112"/>
      <c r="F61" s="112">
        <f>SUMIF($A$8:$A$49,A61,(F$8:F$49))</f>
        <v>0</v>
      </c>
      <c r="G61" s="112">
        <f>SUMIF($A$8:$A$49,A61,(G$8:G$49))</f>
        <v>0</v>
      </c>
      <c r="H61" s="108">
        <f t="shared" ref="H61:H62" si="184">C61+F61+G61</f>
        <v>0</v>
      </c>
      <c r="I61" s="111">
        <f t="shared" ref="I61:I62" si="185">H61-E61</f>
        <v>0</v>
      </c>
    </row>
    <row r="62" spans="1:124" ht="15" x14ac:dyDescent="0.35">
      <c r="A62" s="32" t="s">
        <v>108</v>
      </c>
      <c r="B62" s="231">
        <f t="shared" si="176"/>
        <v>0</v>
      </c>
      <c r="C62" s="108">
        <f t="shared" si="183"/>
        <v>0</v>
      </c>
      <c r="D62" s="108"/>
      <c r="E62" s="112"/>
      <c r="F62" s="112">
        <f>SUMIF($A$8:$A$49,"April",(F$8:F$49))</f>
        <v>0</v>
      </c>
      <c r="G62" s="112">
        <f>SUMIF($A$8:$A$49,"April",(G$8:G$49))</f>
        <v>0</v>
      </c>
      <c r="H62" s="108">
        <f t="shared" si="184"/>
        <v>0</v>
      </c>
      <c r="I62" s="111">
        <f t="shared" si="185"/>
        <v>0</v>
      </c>
    </row>
    <row r="63" spans="1:124" ht="15" x14ac:dyDescent="0.35">
      <c r="A63" s="32" t="s">
        <v>110</v>
      </c>
      <c r="B63" s="231">
        <f t="shared" si="176"/>
        <v>0</v>
      </c>
      <c r="C63" s="108">
        <f t="shared" si="183"/>
        <v>0</v>
      </c>
      <c r="D63" s="108"/>
      <c r="E63" s="112"/>
      <c r="F63" s="112">
        <f>SUMIF($A$8:$A$49,"May",(F$8:F$49))</f>
        <v>0</v>
      </c>
      <c r="G63" s="112">
        <f>SUMIF($A$8:$A$49,"May",(G$8:G$49))</f>
        <v>0</v>
      </c>
      <c r="H63" s="108">
        <f t="shared" ref="H63" si="186">C63+F63+G63</f>
        <v>0</v>
      </c>
      <c r="I63" s="111">
        <f t="shared" ref="I63:I64" si="187">H63-E63</f>
        <v>0</v>
      </c>
    </row>
    <row r="64" spans="1:124" ht="15" x14ac:dyDescent="0.35">
      <c r="A64" s="32" t="s">
        <v>93</v>
      </c>
      <c r="B64" s="231">
        <f t="shared" si="176"/>
        <v>0</v>
      </c>
      <c r="C64" s="108">
        <f t="shared" si="183"/>
        <v>0</v>
      </c>
      <c r="E64" s="112"/>
      <c r="F64" s="112">
        <f>SUMIF($A$8:$A$49,"June",(F$8:F$49))</f>
        <v>0</v>
      </c>
      <c r="G64" s="112">
        <f>SUMIF($A$8:$A$49,"June",(G$8:G$49))</f>
        <v>0</v>
      </c>
      <c r="H64" s="108">
        <f t="shared" ref="H64" si="188">C64+F64+G64</f>
        <v>0</v>
      </c>
      <c r="I64" s="111">
        <f t="shared" si="187"/>
        <v>0</v>
      </c>
    </row>
    <row r="65" spans="1:124" x14ac:dyDescent="0.25">
      <c r="B65" s="85"/>
      <c r="H65" s="86"/>
      <c r="I65" s="87"/>
    </row>
    <row r="67" spans="1:124" s="42" customFormat="1" ht="13.8" thickBot="1" x14ac:dyDescent="0.3">
      <c r="A67" s="232" t="s">
        <v>159</v>
      </c>
      <c r="B67" s="54">
        <v>0</v>
      </c>
      <c r="C67" s="55">
        <v>43391</v>
      </c>
      <c r="D67" s="56"/>
      <c r="E67" s="176"/>
      <c r="F67" s="177"/>
      <c r="G67" s="178"/>
      <c r="H67" s="104">
        <v>27629.65</v>
      </c>
      <c r="I67" s="57"/>
      <c r="J67" s="58"/>
      <c r="K67" s="59"/>
      <c r="L67" s="60" t="s">
        <v>35</v>
      </c>
      <c r="M67" s="61" t="str">
        <f>IF(ISNA(MATCH($L67,'[1]Linked Budget'!$B$11:$B$96,0)),"UNBUDGETED","")</f>
        <v/>
      </c>
      <c r="N67" s="62"/>
      <c r="O67" s="63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</row>
    <row r="68" spans="1:124" s="193" customFormat="1" ht="12.75" customHeight="1" x14ac:dyDescent="0.25">
      <c r="A68" s="179" t="s">
        <v>94</v>
      </c>
      <c r="B68" s="180">
        <v>100</v>
      </c>
      <c r="C68" s="181">
        <v>43614</v>
      </c>
      <c r="D68" s="194"/>
      <c r="E68" s="195">
        <v>7110</v>
      </c>
      <c r="F68" s="196"/>
      <c r="G68" s="197">
        <v>-2340</v>
      </c>
      <c r="H68" s="186">
        <f t="shared" ref="H68:H92" si="189">H67+F68+G68</f>
        <v>25289.65</v>
      </c>
      <c r="I68" s="187" t="s">
        <v>158</v>
      </c>
      <c r="J68" s="188" t="s">
        <v>164</v>
      </c>
      <c r="K68" s="189"/>
      <c r="L68" s="190" t="s">
        <v>83</v>
      </c>
      <c r="M68" s="191"/>
      <c r="N68" s="183" t="str">
        <f t="shared" ref="N68:N79" si="190">IF(AND(O68&lt;0,O68&lt;&gt;G68),"MISMATCH",IF(AND(O68&gt;0,O68&lt;&gt;F68,E68&lt;&gt;"Deposit Detail"),"MISMATCH",IF(AND(O68&gt;0,O68&lt;&gt;K68,E68="Deposit Detail"),"MISMATCH","")))</f>
        <v/>
      </c>
      <c r="O68" s="192">
        <f t="shared" ref="O68:O82" si="191">SUM(P68:DU68)</f>
        <v>0</v>
      </c>
      <c r="P68" s="192">
        <f t="shared" ref="P68:AF69" si="192">IF(P$6=$L68,IF(OR($L68="Deposit Allocated",$E68="Deposit Detail"),$K68,SUM($F68:$G68)),0)</f>
        <v>0</v>
      </c>
      <c r="Q68" s="192">
        <f t="shared" si="192"/>
        <v>0</v>
      </c>
      <c r="R68" s="192">
        <f t="shared" si="192"/>
        <v>0</v>
      </c>
      <c r="S68" s="192">
        <f t="shared" si="192"/>
        <v>0</v>
      </c>
      <c r="T68" s="192">
        <f t="shared" si="192"/>
        <v>0</v>
      </c>
      <c r="U68" s="192">
        <f t="shared" si="192"/>
        <v>0</v>
      </c>
      <c r="V68" s="192">
        <f t="shared" si="192"/>
        <v>0</v>
      </c>
      <c r="W68" s="192">
        <f t="shared" si="192"/>
        <v>0</v>
      </c>
      <c r="X68" s="192">
        <f t="shared" si="192"/>
        <v>0</v>
      </c>
      <c r="Y68" s="192">
        <f t="shared" si="192"/>
        <v>0</v>
      </c>
      <c r="Z68" s="192">
        <f t="shared" si="192"/>
        <v>0</v>
      </c>
      <c r="AA68" s="192">
        <f t="shared" si="192"/>
        <v>0</v>
      </c>
      <c r="AB68" s="192">
        <f t="shared" si="192"/>
        <v>0</v>
      </c>
      <c r="AC68" s="192">
        <f t="shared" si="192"/>
        <v>0</v>
      </c>
      <c r="AD68" s="192">
        <f t="shared" si="192"/>
        <v>0</v>
      </c>
      <c r="AE68" s="192">
        <f t="shared" si="192"/>
        <v>0</v>
      </c>
      <c r="AF68" s="192">
        <f t="shared" si="192"/>
        <v>0</v>
      </c>
      <c r="AG68" s="192">
        <f t="shared" ref="AG68:AT69" si="193">IF(AG$6=$L68,IF(OR($L68="Deposit Allocated",$E68="Deposit Detail"),$K68,SUM($F68:$G68)),0)</f>
        <v>0</v>
      </c>
      <c r="AH68" s="192">
        <f t="shared" si="193"/>
        <v>0</v>
      </c>
      <c r="AI68" s="192">
        <f t="shared" si="193"/>
        <v>0</v>
      </c>
      <c r="AJ68" s="192">
        <f t="shared" si="193"/>
        <v>0</v>
      </c>
      <c r="AK68" s="192">
        <f t="shared" si="193"/>
        <v>0</v>
      </c>
      <c r="AL68" s="192">
        <f t="shared" si="193"/>
        <v>0</v>
      </c>
      <c r="AM68" s="192">
        <f t="shared" si="193"/>
        <v>0</v>
      </c>
      <c r="AN68" s="192">
        <f t="shared" si="193"/>
        <v>0</v>
      </c>
      <c r="AO68" s="192">
        <f t="shared" si="193"/>
        <v>0</v>
      </c>
      <c r="AP68" s="192">
        <f t="shared" si="193"/>
        <v>0</v>
      </c>
      <c r="AQ68" s="192">
        <f t="shared" si="193"/>
        <v>0</v>
      </c>
      <c r="AR68" s="192">
        <f t="shared" si="193"/>
        <v>0</v>
      </c>
      <c r="AS68" s="192">
        <f t="shared" si="193"/>
        <v>0</v>
      </c>
      <c r="AT68" s="192">
        <f t="shared" si="193"/>
        <v>0</v>
      </c>
      <c r="AU68" s="192">
        <f t="shared" ref="AU68:BI69" si="194">IF(AU$6=$L68,IF(OR($L68="Deposit Allocated",$E68="Deposit Detail"),$K68,SUM($F68:$G68)),0)</f>
        <v>0</v>
      </c>
      <c r="AV68" s="192">
        <f t="shared" si="194"/>
        <v>0</v>
      </c>
      <c r="AW68" s="192">
        <f t="shared" si="194"/>
        <v>0</v>
      </c>
      <c r="AX68" s="192">
        <f t="shared" si="194"/>
        <v>0</v>
      </c>
      <c r="AY68" s="192">
        <f t="shared" si="194"/>
        <v>0</v>
      </c>
      <c r="AZ68" s="192">
        <f t="shared" si="194"/>
        <v>0</v>
      </c>
      <c r="BA68" s="192">
        <f t="shared" si="194"/>
        <v>0</v>
      </c>
      <c r="BB68" s="192">
        <f t="shared" si="194"/>
        <v>0</v>
      </c>
      <c r="BC68" s="192">
        <f t="shared" si="194"/>
        <v>0</v>
      </c>
      <c r="BD68" s="192">
        <f t="shared" si="194"/>
        <v>0</v>
      </c>
      <c r="BE68" s="192">
        <f t="shared" si="194"/>
        <v>0</v>
      </c>
      <c r="BF68" s="192">
        <f t="shared" si="194"/>
        <v>0</v>
      </c>
      <c r="BG68" s="192">
        <f t="shared" si="194"/>
        <v>0</v>
      </c>
      <c r="BH68" s="192">
        <f t="shared" si="194"/>
        <v>0</v>
      </c>
      <c r="BI68" s="192">
        <f t="shared" si="194"/>
        <v>0</v>
      </c>
      <c r="BJ68" s="192">
        <f t="shared" ref="BJ68:BX69" si="195">IF(BJ$6=$L68,IF(OR($L68="Deposit Allocated",$E68="Deposit Detail"),$K68,SUM($F68:$G68)),0)</f>
        <v>0</v>
      </c>
      <c r="BK68" s="192">
        <f t="shared" si="195"/>
        <v>0</v>
      </c>
      <c r="BL68" s="192">
        <f t="shared" si="195"/>
        <v>0</v>
      </c>
      <c r="BM68" s="192">
        <f t="shared" ref="BM68:BM93" si="196">IF(BM$6=$L68,IF(OR($L68="Deposit Allocated",$E68="Deposit Detail"),$K68,SUM($F68:$G68)),0)</f>
        <v>0</v>
      </c>
      <c r="BN68" s="192">
        <f t="shared" si="195"/>
        <v>0</v>
      </c>
      <c r="BO68" s="192">
        <f t="shared" si="195"/>
        <v>0</v>
      </c>
      <c r="BP68" s="192">
        <f t="shared" si="195"/>
        <v>0</v>
      </c>
      <c r="BQ68" s="192">
        <f t="shared" si="195"/>
        <v>0</v>
      </c>
      <c r="BR68" s="192">
        <f t="shared" si="195"/>
        <v>0</v>
      </c>
      <c r="BS68" s="192">
        <f t="shared" si="195"/>
        <v>0</v>
      </c>
      <c r="BT68" s="192">
        <f t="shared" si="195"/>
        <v>0</v>
      </c>
      <c r="BU68" s="192">
        <f t="shared" si="195"/>
        <v>0</v>
      </c>
      <c r="BV68" s="192">
        <f t="shared" si="195"/>
        <v>0</v>
      </c>
      <c r="BW68" s="192">
        <f t="shared" si="195"/>
        <v>0</v>
      </c>
      <c r="BX68" s="192">
        <f t="shared" si="195"/>
        <v>0</v>
      </c>
      <c r="BY68" s="192">
        <f t="shared" ref="BY68:CN68" si="197">IF(BY$6=$L68,IF(OR($L68="Deposit Allocated",$E68="Deposit Detail"),$K68,SUM($F68:$G68)),0)</f>
        <v>0</v>
      </c>
      <c r="BZ68" s="192">
        <f t="shared" si="197"/>
        <v>0</v>
      </c>
      <c r="CA68" s="192">
        <f t="shared" si="197"/>
        <v>0</v>
      </c>
      <c r="CB68" s="192">
        <f t="shared" si="197"/>
        <v>0</v>
      </c>
      <c r="CC68" s="192">
        <f t="shared" si="197"/>
        <v>0</v>
      </c>
      <c r="CD68" s="192">
        <f t="shared" si="197"/>
        <v>0</v>
      </c>
      <c r="CE68" s="192">
        <f t="shared" si="197"/>
        <v>0</v>
      </c>
      <c r="CF68" s="192">
        <f t="shared" si="197"/>
        <v>0</v>
      </c>
      <c r="CG68" s="192">
        <f t="shared" si="197"/>
        <v>0</v>
      </c>
      <c r="CH68" s="192">
        <f t="shared" si="197"/>
        <v>0</v>
      </c>
      <c r="CI68" s="192">
        <f t="shared" si="197"/>
        <v>0</v>
      </c>
      <c r="CJ68" s="192">
        <f t="shared" si="197"/>
        <v>0</v>
      </c>
      <c r="CK68" s="192">
        <f t="shared" si="197"/>
        <v>0</v>
      </c>
      <c r="CL68" s="192">
        <f t="shared" si="197"/>
        <v>0</v>
      </c>
      <c r="CM68" s="192">
        <f t="shared" si="197"/>
        <v>0</v>
      </c>
      <c r="CN68" s="192">
        <f t="shared" si="197"/>
        <v>0</v>
      </c>
      <c r="CO68" s="192">
        <f t="shared" ref="CO68:DA68" si="198">IF(CO$6=$L68,IF(OR($L68="Deposit Allocated",$E68="Deposit Detail"),$K68,SUM($F68:$G68)),0)</f>
        <v>0</v>
      </c>
      <c r="CP68" s="192">
        <f t="shared" si="198"/>
        <v>0</v>
      </c>
      <c r="CQ68" s="192">
        <f t="shared" si="198"/>
        <v>0</v>
      </c>
      <c r="CR68" s="192">
        <f t="shared" si="198"/>
        <v>0</v>
      </c>
      <c r="CS68" s="192">
        <f t="shared" si="198"/>
        <v>0</v>
      </c>
      <c r="CT68" s="192">
        <f t="shared" si="198"/>
        <v>0</v>
      </c>
      <c r="CU68" s="192">
        <f t="shared" si="198"/>
        <v>0</v>
      </c>
      <c r="CV68" s="192">
        <f t="shared" si="198"/>
        <v>0</v>
      </c>
      <c r="CW68" s="192">
        <f t="shared" si="198"/>
        <v>0</v>
      </c>
      <c r="CX68" s="192">
        <f t="shared" si="198"/>
        <v>0</v>
      </c>
      <c r="CY68" s="192">
        <f t="shared" si="198"/>
        <v>0</v>
      </c>
      <c r="CZ68" s="192">
        <f t="shared" si="198"/>
        <v>0</v>
      </c>
      <c r="DA68" s="192">
        <f t="shared" si="198"/>
        <v>0</v>
      </c>
      <c r="DB68" s="192">
        <f t="shared" ref="DB68:DQ69" si="199">IF(DB$6=$L68,IF(OR($L68="Deposit Allocated",$E68="Deposit Detail"),$K68,SUM($F68:$G68)),0)</f>
        <v>0</v>
      </c>
      <c r="DC68" s="192">
        <f t="shared" si="199"/>
        <v>0</v>
      </c>
      <c r="DD68" s="192">
        <f t="shared" si="199"/>
        <v>0</v>
      </c>
      <c r="DE68" s="192">
        <f t="shared" si="199"/>
        <v>0</v>
      </c>
      <c r="DF68" s="192">
        <f t="shared" si="199"/>
        <v>0</v>
      </c>
      <c r="DG68" s="192">
        <f t="shared" si="199"/>
        <v>0</v>
      </c>
      <c r="DH68" s="192">
        <f t="shared" si="199"/>
        <v>0</v>
      </c>
      <c r="DI68" s="192">
        <f t="shared" si="199"/>
        <v>0</v>
      </c>
      <c r="DJ68" s="192">
        <f t="shared" si="199"/>
        <v>0</v>
      </c>
      <c r="DK68" s="192">
        <f t="shared" si="199"/>
        <v>0</v>
      </c>
      <c r="DL68" s="192">
        <f t="shared" si="199"/>
        <v>0</v>
      </c>
      <c r="DM68" s="192">
        <f t="shared" si="199"/>
        <v>0</v>
      </c>
      <c r="DN68" s="192">
        <f t="shared" si="199"/>
        <v>0</v>
      </c>
      <c r="DO68" s="192">
        <f t="shared" si="199"/>
        <v>0</v>
      </c>
      <c r="DP68" s="192">
        <f t="shared" si="199"/>
        <v>0</v>
      </c>
      <c r="DQ68" s="192">
        <f t="shared" si="199"/>
        <v>0</v>
      </c>
      <c r="DR68" s="192">
        <f t="shared" ref="DR68:DT69" si="200">IF(DR$6=$L68,IF(OR($L68="Deposit Allocated",$E68="Deposit Detail"),$K68,SUM($F68:$G68)),0)</f>
        <v>0</v>
      </c>
      <c r="DS68" s="192">
        <f t="shared" si="200"/>
        <v>0</v>
      </c>
      <c r="DT68" s="192">
        <f t="shared" si="200"/>
        <v>0</v>
      </c>
    </row>
    <row r="69" spans="1:124" s="193" customFormat="1" ht="12.75" customHeight="1" x14ac:dyDescent="0.25">
      <c r="A69" s="179"/>
      <c r="B69" s="180">
        <f t="shared" ref="B69:B93" si="201">+B68+1</f>
        <v>101</v>
      </c>
      <c r="C69" s="181">
        <v>43614</v>
      </c>
      <c r="D69" s="194"/>
      <c r="E69" s="195">
        <v>7115</v>
      </c>
      <c r="F69" s="196"/>
      <c r="G69" s="197">
        <v>-359</v>
      </c>
      <c r="H69" s="186">
        <f t="shared" si="189"/>
        <v>24930.65</v>
      </c>
      <c r="I69" s="187" t="s">
        <v>166</v>
      </c>
      <c r="J69" s="188" t="s">
        <v>167</v>
      </c>
      <c r="K69" s="189"/>
      <c r="L69" s="190" t="s">
        <v>83</v>
      </c>
      <c r="M69" s="191"/>
      <c r="N69" s="183" t="str">
        <f t="shared" si="190"/>
        <v/>
      </c>
      <c r="O69" s="192">
        <f t="shared" si="191"/>
        <v>0</v>
      </c>
      <c r="P69" s="192">
        <f t="shared" si="192"/>
        <v>0</v>
      </c>
      <c r="Q69" s="192">
        <f t="shared" si="192"/>
        <v>0</v>
      </c>
      <c r="R69" s="192">
        <f t="shared" si="192"/>
        <v>0</v>
      </c>
      <c r="S69" s="192">
        <f t="shared" si="192"/>
        <v>0</v>
      </c>
      <c r="T69" s="192">
        <f t="shared" si="192"/>
        <v>0</v>
      </c>
      <c r="U69" s="192">
        <f t="shared" si="192"/>
        <v>0</v>
      </c>
      <c r="V69" s="192">
        <f t="shared" si="192"/>
        <v>0</v>
      </c>
      <c r="W69" s="192">
        <f t="shared" si="192"/>
        <v>0</v>
      </c>
      <c r="X69" s="192">
        <f t="shared" si="192"/>
        <v>0</v>
      </c>
      <c r="Y69" s="192">
        <f t="shared" si="192"/>
        <v>0</v>
      </c>
      <c r="Z69" s="192">
        <f t="shared" si="192"/>
        <v>0</v>
      </c>
      <c r="AA69" s="192">
        <f t="shared" si="192"/>
        <v>0</v>
      </c>
      <c r="AB69" s="192">
        <f t="shared" si="192"/>
        <v>0</v>
      </c>
      <c r="AC69" s="192">
        <f t="shared" si="192"/>
        <v>0</v>
      </c>
      <c r="AD69" s="192">
        <f t="shared" si="192"/>
        <v>0</v>
      </c>
      <c r="AE69" s="192">
        <f t="shared" si="192"/>
        <v>0</v>
      </c>
      <c r="AF69" s="192">
        <f t="shared" si="192"/>
        <v>0</v>
      </c>
      <c r="AG69" s="192">
        <f t="shared" si="193"/>
        <v>0</v>
      </c>
      <c r="AH69" s="192">
        <f t="shared" si="193"/>
        <v>0</v>
      </c>
      <c r="AI69" s="192">
        <f t="shared" si="193"/>
        <v>0</v>
      </c>
      <c r="AJ69" s="192">
        <f t="shared" si="193"/>
        <v>0</v>
      </c>
      <c r="AK69" s="192">
        <f t="shared" si="193"/>
        <v>0</v>
      </c>
      <c r="AL69" s="192">
        <f t="shared" si="193"/>
        <v>0</v>
      </c>
      <c r="AM69" s="192">
        <f t="shared" si="193"/>
        <v>0</v>
      </c>
      <c r="AN69" s="192">
        <f t="shared" si="193"/>
        <v>0</v>
      </c>
      <c r="AO69" s="192">
        <f t="shared" si="193"/>
        <v>0</v>
      </c>
      <c r="AP69" s="192">
        <f t="shared" si="193"/>
        <v>0</v>
      </c>
      <c r="AQ69" s="192">
        <f t="shared" si="193"/>
        <v>0</v>
      </c>
      <c r="AR69" s="192">
        <f t="shared" si="193"/>
        <v>0</v>
      </c>
      <c r="AS69" s="192">
        <f t="shared" si="193"/>
        <v>0</v>
      </c>
      <c r="AT69" s="192">
        <f t="shared" si="193"/>
        <v>0</v>
      </c>
      <c r="AU69" s="192">
        <f t="shared" si="194"/>
        <v>0</v>
      </c>
      <c r="AV69" s="192">
        <f t="shared" si="194"/>
        <v>0</v>
      </c>
      <c r="AW69" s="192">
        <f t="shared" si="194"/>
        <v>0</v>
      </c>
      <c r="AX69" s="192">
        <f t="shared" si="194"/>
        <v>0</v>
      </c>
      <c r="AY69" s="192">
        <f t="shared" si="194"/>
        <v>0</v>
      </c>
      <c r="AZ69" s="192">
        <f t="shared" si="194"/>
        <v>0</v>
      </c>
      <c r="BA69" s="192">
        <f t="shared" si="194"/>
        <v>0</v>
      </c>
      <c r="BB69" s="192">
        <f t="shared" si="194"/>
        <v>0</v>
      </c>
      <c r="BC69" s="192">
        <f t="shared" si="194"/>
        <v>0</v>
      </c>
      <c r="BD69" s="192">
        <f t="shared" si="194"/>
        <v>0</v>
      </c>
      <c r="BE69" s="192">
        <f t="shared" si="194"/>
        <v>0</v>
      </c>
      <c r="BF69" s="192">
        <f t="shared" si="194"/>
        <v>0</v>
      </c>
      <c r="BG69" s="192">
        <f t="shared" si="194"/>
        <v>0</v>
      </c>
      <c r="BH69" s="192">
        <f t="shared" si="194"/>
        <v>0</v>
      </c>
      <c r="BI69" s="192">
        <f t="shared" si="194"/>
        <v>0</v>
      </c>
      <c r="BJ69" s="192">
        <f t="shared" si="195"/>
        <v>0</v>
      </c>
      <c r="BK69" s="192">
        <f t="shared" si="195"/>
        <v>0</v>
      </c>
      <c r="BL69" s="192">
        <f t="shared" si="195"/>
        <v>0</v>
      </c>
      <c r="BM69" s="192">
        <f t="shared" si="196"/>
        <v>0</v>
      </c>
      <c r="BN69" s="192">
        <f t="shared" si="195"/>
        <v>0</v>
      </c>
      <c r="BO69" s="192">
        <f t="shared" si="195"/>
        <v>0</v>
      </c>
      <c r="BP69" s="192">
        <f t="shared" si="195"/>
        <v>0</v>
      </c>
      <c r="BQ69" s="192">
        <f t="shared" si="195"/>
        <v>0</v>
      </c>
      <c r="BR69" s="192">
        <f t="shared" si="195"/>
        <v>0</v>
      </c>
      <c r="BS69" s="192">
        <f t="shared" si="195"/>
        <v>0</v>
      </c>
      <c r="BT69" s="192">
        <f t="shared" si="195"/>
        <v>0</v>
      </c>
      <c r="BU69" s="192">
        <f t="shared" si="195"/>
        <v>0</v>
      </c>
      <c r="BV69" s="192">
        <f t="shared" si="195"/>
        <v>0</v>
      </c>
      <c r="BW69" s="192">
        <f t="shared" si="195"/>
        <v>0</v>
      </c>
      <c r="BX69" s="192">
        <f t="shared" si="195"/>
        <v>0</v>
      </c>
      <c r="BY69" s="192">
        <f t="shared" ref="BY69:CN73" si="202">IF(BY$6=$L69,IF(OR($L69="Deposit Allocated",$E69="Deposit Detail"),$K69,SUM($F69:$G69)),0)</f>
        <v>0</v>
      </c>
      <c r="BZ69" s="192">
        <f t="shared" si="202"/>
        <v>0</v>
      </c>
      <c r="CA69" s="192">
        <f t="shared" si="202"/>
        <v>0</v>
      </c>
      <c r="CB69" s="192">
        <f t="shared" si="202"/>
        <v>0</v>
      </c>
      <c r="CC69" s="192">
        <f t="shared" si="202"/>
        <v>0</v>
      </c>
      <c r="CD69" s="192">
        <f t="shared" si="202"/>
        <v>0</v>
      </c>
      <c r="CE69" s="192">
        <f t="shared" si="202"/>
        <v>0</v>
      </c>
      <c r="CF69" s="192">
        <f t="shared" si="202"/>
        <v>0</v>
      </c>
      <c r="CG69" s="192">
        <f t="shared" si="202"/>
        <v>0</v>
      </c>
      <c r="CH69" s="192">
        <f t="shared" si="202"/>
        <v>0</v>
      </c>
      <c r="CI69" s="192">
        <f t="shared" si="202"/>
        <v>0</v>
      </c>
      <c r="CJ69" s="192">
        <f t="shared" si="202"/>
        <v>0</v>
      </c>
      <c r="CK69" s="192">
        <f t="shared" si="202"/>
        <v>0</v>
      </c>
      <c r="CL69" s="192">
        <f t="shared" si="202"/>
        <v>0</v>
      </c>
      <c r="CM69" s="192">
        <f t="shared" si="202"/>
        <v>0</v>
      </c>
      <c r="CN69" s="192">
        <f t="shared" si="202"/>
        <v>0</v>
      </c>
      <c r="CO69" s="192">
        <f t="shared" ref="CO69:DA73" si="203">IF(CO$6=$L69,IF(OR($L69="Deposit Allocated",$E69="Deposit Detail"),$K69,SUM($F69:$G69)),0)</f>
        <v>0</v>
      </c>
      <c r="CP69" s="192">
        <f t="shared" si="203"/>
        <v>0</v>
      </c>
      <c r="CQ69" s="192">
        <f t="shared" si="203"/>
        <v>0</v>
      </c>
      <c r="CR69" s="192">
        <f t="shared" si="203"/>
        <v>0</v>
      </c>
      <c r="CS69" s="192">
        <f t="shared" si="203"/>
        <v>0</v>
      </c>
      <c r="CT69" s="192">
        <f t="shared" si="203"/>
        <v>0</v>
      </c>
      <c r="CU69" s="192">
        <f t="shared" si="203"/>
        <v>0</v>
      </c>
      <c r="CV69" s="192">
        <f t="shared" si="203"/>
        <v>0</v>
      </c>
      <c r="CW69" s="192">
        <f t="shared" si="203"/>
        <v>0</v>
      </c>
      <c r="CX69" s="192">
        <f t="shared" si="203"/>
        <v>0</v>
      </c>
      <c r="CY69" s="192">
        <f t="shared" si="203"/>
        <v>0</v>
      </c>
      <c r="CZ69" s="192">
        <f t="shared" si="203"/>
        <v>0</v>
      </c>
      <c r="DA69" s="192">
        <f t="shared" si="203"/>
        <v>0</v>
      </c>
      <c r="DB69" s="192">
        <f t="shared" si="199"/>
        <v>0</v>
      </c>
      <c r="DC69" s="192">
        <f t="shared" si="199"/>
        <v>0</v>
      </c>
      <c r="DD69" s="192">
        <f t="shared" si="199"/>
        <v>0</v>
      </c>
      <c r="DE69" s="192">
        <f t="shared" si="199"/>
        <v>0</v>
      </c>
      <c r="DF69" s="192">
        <f t="shared" si="199"/>
        <v>0</v>
      </c>
      <c r="DG69" s="192">
        <f t="shared" si="199"/>
        <v>0</v>
      </c>
      <c r="DH69" s="192">
        <f t="shared" si="199"/>
        <v>0</v>
      </c>
      <c r="DI69" s="192">
        <f t="shared" si="199"/>
        <v>0</v>
      </c>
      <c r="DJ69" s="192">
        <f t="shared" si="199"/>
        <v>0</v>
      </c>
      <c r="DK69" s="192">
        <f t="shared" si="199"/>
        <v>0</v>
      </c>
      <c r="DL69" s="192">
        <f t="shared" si="199"/>
        <v>0</v>
      </c>
      <c r="DM69" s="192">
        <f t="shared" si="199"/>
        <v>0</v>
      </c>
      <c r="DN69" s="192">
        <f t="shared" si="199"/>
        <v>0</v>
      </c>
      <c r="DO69" s="192">
        <f t="shared" si="199"/>
        <v>0</v>
      </c>
      <c r="DP69" s="192">
        <f t="shared" si="199"/>
        <v>0</v>
      </c>
      <c r="DQ69" s="192">
        <f t="shared" si="199"/>
        <v>0</v>
      </c>
      <c r="DR69" s="192">
        <f t="shared" si="200"/>
        <v>0</v>
      </c>
      <c r="DS69" s="192">
        <f t="shared" si="200"/>
        <v>0</v>
      </c>
      <c r="DT69" s="192">
        <f t="shared" si="200"/>
        <v>0</v>
      </c>
    </row>
    <row r="70" spans="1:124" s="193" customFormat="1" ht="12.75" customHeight="1" x14ac:dyDescent="0.25">
      <c r="A70" s="179"/>
      <c r="B70" s="180">
        <f t="shared" si="201"/>
        <v>102</v>
      </c>
      <c r="C70" s="181">
        <v>43614</v>
      </c>
      <c r="D70" s="194"/>
      <c r="E70" s="195">
        <v>7117</v>
      </c>
      <c r="F70" s="196"/>
      <c r="G70" s="197">
        <v>-54.25</v>
      </c>
      <c r="H70" s="186">
        <f t="shared" si="189"/>
        <v>24876.400000000001</v>
      </c>
      <c r="I70" s="187" t="s">
        <v>163</v>
      </c>
      <c r="J70" s="188" t="s">
        <v>16</v>
      </c>
      <c r="K70" s="189"/>
      <c r="L70" s="190" t="s">
        <v>83</v>
      </c>
      <c r="M70" s="191"/>
      <c r="N70" s="183" t="str">
        <f t="shared" si="190"/>
        <v/>
      </c>
      <c r="O70" s="192">
        <f t="shared" si="191"/>
        <v>0</v>
      </c>
      <c r="P70" s="192">
        <f t="shared" ref="P70:AF75" si="204">IF(P$6=$L70,IF(OR($L70="Deposit Allocated",$E70="Deposit Detail"),$K70,SUM($F70:$G70)),0)</f>
        <v>0</v>
      </c>
      <c r="Q70" s="192">
        <f t="shared" si="204"/>
        <v>0</v>
      </c>
      <c r="R70" s="192">
        <f t="shared" si="204"/>
        <v>0</v>
      </c>
      <c r="S70" s="192">
        <f t="shared" si="204"/>
        <v>0</v>
      </c>
      <c r="T70" s="192">
        <f t="shared" si="204"/>
        <v>0</v>
      </c>
      <c r="U70" s="192">
        <f t="shared" si="204"/>
        <v>0</v>
      </c>
      <c r="V70" s="192">
        <f t="shared" si="204"/>
        <v>0</v>
      </c>
      <c r="W70" s="192">
        <f t="shared" si="204"/>
        <v>0</v>
      </c>
      <c r="X70" s="192">
        <f t="shared" si="204"/>
        <v>0</v>
      </c>
      <c r="Y70" s="192">
        <f t="shared" si="204"/>
        <v>0</v>
      </c>
      <c r="Z70" s="192">
        <f t="shared" si="204"/>
        <v>0</v>
      </c>
      <c r="AA70" s="192">
        <f t="shared" si="204"/>
        <v>0</v>
      </c>
      <c r="AB70" s="192">
        <f t="shared" si="204"/>
        <v>0</v>
      </c>
      <c r="AC70" s="192">
        <f t="shared" si="204"/>
        <v>0</v>
      </c>
      <c r="AD70" s="192">
        <f t="shared" si="204"/>
        <v>0</v>
      </c>
      <c r="AE70" s="192">
        <f t="shared" si="204"/>
        <v>0</v>
      </c>
      <c r="AF70" s="192">
        <f t="shared" si="204"/>
        <v>0</v>
      </c>
      <c r="AG70" s="192">
        <f t="shared" ref="AG70:AT75" si="205">IF(AG$6=$L70,IF(OR($L70="Deposit Allocated",$E70="Deposit Detail"),$K70,SUM($F70:$G70)),0)</f>
        <v>0</v>
      </c>
      <c r="AH70" s="192">
        <f t="shared" si="205"/>
        <v>0</v>
      </c>
      <c r="AI70" s="192">
        <f t="shared" si="205"/>
        <v>0</v>
      </c>
      <c r="AJ70" s="192">
        <f t="shared" si="205"/>
        <v>0</v>
      </c>
      <c r="AK70" s="192">
        <f t="shared" si="205"/>
        <v>0</v>
      </c>
      <c r="AL70" s="192">
        <f t="shared" si="205"/>
        <v>0</v>
      </c>
      <c r="AM70" s="192">
        <f t="shared" si="205"/>
        <v>0</v>
      </c>
      <c r="AN70" s="192">
        <f t="shared" si="205"/>
        <v>0</v>
      </c>
      <c r="AO70" s="192">
        <f t="shared" si="205"/>
        <v>0</v>
      </c>
      <c r="AP70" s="192">
        <f t="shared" si="205"/>
        <v>0</v>
      </c>
      <c r="AQ70" s="192">
        <f t="shared" si="205"/>
        <v>0</v>
      </c>
      <c r="AR70" s="192">
        <f t="shared" si="205"/>
        <v>0</v>
      </c>
      <c r="AS70" s="192">
        <f t="shared" si="205"/>
        <v>0</v>
      </c>
      <c r="AT70" s="192">
        <f t="shared" si="205"/>
        <v>0</v>
      </c>
      <c r="AU70" s="192">
        <f t="shared" ref="AU70:BI75" si="206">IF(AU$6=$L70,IF(OR($L70="Deposit Allocated",$E70="Deposit Detail"),$K70,SUM($F70:$G70)),0)</f>
        <v>0</v>
      </c>
      <c r="AV70" s="192">
        <f t="shared" si="206"/>
        <v>0</v>
      </c>
      <c r="AW70" s="192">
        <f t="shared" si="206"/>
        <v>0</v>
      </c>
      <c r="AX70" s="192">
        <f t="shared" si="206"/>
        <v>0</v>
      </c>
      <c r="AY70" s="192">
        <f t="shared" si="206"/>
        <v>0</v>
      </c>
      <c r="AZ70" s="192">
        <f t="shared" si="206"/>
        <v>0</v>
      </c>
      <c r="BA70" s="192">
        <f t="shared" si="206"/>
        <v>0</v>
      </c>
      <c r="BB70" s="192">
        <f t="shared" si="206"/>
        <v>0</v>
      </c>
      <c r="BC70" s="192">
        <f t="shared" si="206"/>
        <v>0</v>
      </c>
      <c r="BD70" s="192">
        <f t="shared" si="206"/>
        <v>0</v>
      </c>
      <c r="BE70" s="192">
        <f t="shared" si="206"/>
        <v>0</v>
      </c>
      <c r="BF70" s="192">
        <f t="shared" si="206"/>
        <v>0</v>
      </c>
      <c r="BG70" s="192">
        <f t="shared" si="206"/>
        <v>0</v>
      </c>
      <c r="BH70" s="192">
        <f t="shared" si="206"/>
        <v>0</v>
      </c>
      <c r="BI70" s="192">
        <f t="shared" si="206"/>
        <v>0</v>
      </c>
      <c r="BJ70" s="192">
        <f t="shared" ref="BJ70:BX75" si="207">IF(BJ$6=$L70,IF(OR($L70="Deposit Allocated",$E70="Deposit Detail"),$K70,SUM($F70:$G70)),0)</f>
        <v>0</v>
      </c>
      <c r="BK70" s="192">
        <f t="shared" si="207"/>
        <v>0</v>
      </c>
      <c r="BL70" s="192">
        <f t="shared" si="207"/>
        <v>0</v>
      </c>
      <c r="BM70" s="192">
        <f t="shared" si="196"/>
        <v>0</v>
      </c>
      <c r="BN70" s="192">
        <f t="shared" si="207"/>
        <v>0</v>
      </c>
      <c r="BO70" s="192">
        <f t="shared" si="207"/>
        <v>0</v>
      </c>
      <c r="BP70" s="192">
        <f t="shared" si="207"/>
        <v>0</v>
      </c>
      <c r="BQ70" s="192">
        <f t="shared" si="207"/>
        <v>0</v>
      </c>
      <c r="BR70" s="192">
        <f t="shared" si="207"/>
        <v>0</v>
      </c>
      <c r="BS70" s="192">
        <f t="shared" si="207"/>
        <v>0</v>
      </c>
      <c r="BT70" s="192">
        <f t="shared" si="207"/>
        <v>0</v>
      </c>
      <c r="BU70" s="192">
        <f t="shared" si="207"/>
        <v>0</v>
      </c>
      <c r="BV70" s="192">
        <f t="shared" si="207"/>
        <v>0</v>
      </c>
      <c r="BW70" s="192">
        <f t="shared" si="207"/>
        <v>0</v>
      </c>
      <c r="BX70" s="192">
        <f t="shared" si="207"/>
        <v>0</v>
      </c>
      <c r="BY70" s="192">
        <f t="shared" si="202"/>
        <v>0</v>
      </c>
      <c r="BZ70" s="192">
        <f t="shared" si="202"/>
        <v>0</v>
      </c>
      <c r="CA70" s="192">
        <f t="shared" si="202"/>
        <v>0</v>
      </c>
      <c r="CB70" s="192">
        <f t="shared" si="202"/>
        <v>0</v>
      </c>
      <c r="CC70" s="192">
        <f t="shared" si="202"/>
        <v>0</v>
      </c>
      <c r="CD70" s="192">
        <f t="shared" si="202"/>
        <v>0</v>
      </c>
      <c r="CE70" s="192">
        <f t="shared" si="202"/>
        <v>0</v>
      </c>
      <c r="CF70" s="192">
        <f t="shared" si="202"/>
        <v>0</v>
      </c>
      <c r="CG70" s="192">
        <f t="shared" si="202"/>
        <v>0</v>
      </c>
      <c r="CH70" s="192">
        <f t="shared" si="202"/>
        <v>0</v>
      </c>
      <c r="CI70" s="192">
        <f t="shared" si="202"/>
        <v>0</v>
      </c>
      <c r="CJ70" s="192">
        <f t="shared" si="202"/>
        <v>0</v>
      </c>
      <c r="CK70" s="192">
        <f t="shared" si="202"/>
        <v>0</v>
      </c>
      <c r="CL70" s="192">
        <f t="shared" si="202"/>
        <v>0</v>
      </c>
      <c r="CM70" s="192">
        <f t="shared" si="202"/>
        <v>0</v>
      </c>
      <c r="CN70" s="192">
        <f t="shared" si="202"/>
        <v>0</v>
      </c>
      <c r="CO70" s="192">
        <f t="shared" si="203"/>
        <v>0</v>
      </c>
      <c r="CP70" s="192">
        <f t="shared" si="203"/>
        <v>0</v>
      </c>
      <c r="CQ70" s="192">
        <f t="shared" si="203"/>
        <v>0</v>
      </c>
      <c r="CR70" s="192">
        <f t="shared" si="203"/>
        <v>0</v>
      </c>
      <c r="CS70" s="192">
        <f t="shared" si="203"/>
        <v>0</v>
      </c>
      <c r="CT70" s="192">
        <f t="shared" si="203"/>
        <v>0</v>
      </c>
      <c r="CU70" s="192">
        <f t="shared" si="203"/>
        <v>0</v>
      </c>
      <c r="CV70" s="192">
        <f t="shared" si="203"/>
        <v>0</v>
      </c>
      <c r="CW70" s="192">
        <f t="shared" si="203"/>
        <v>0</v>
      </c>
      <c r="CX70" s="192">
        <f t="shared" si="203"/>
        <v>0</v>
      </c>
      <c r="CY70" s="192">
        <f t="shared" si="203"/>
        <v>0</v>
      </c>
      <c r="CZ70" s="192">
        <f t="shared" si="203"/>
        <v>0</v>
      </c>
      <c r="DA70" s="192">
        <f t="shared" si="203"/>
        <v>0</v>
      </c>
      <c r="DB70" s="192">
        <f t="shared" ref="DB70:DQ75" si="208">IF(DB$6=$L70,IF(OR($L70="Deposit Allocated",$E70="Deposit Detail"),$K70,SUM($F70:$G70)),0)</f>
        <v>0</v>
      </c>
      <c r="DC70" s="192">
        <f t="shared" si="208"/>
        <v>0</v>
      </c>
      <c r="DD70" s="192">
        <f t="shared" si="208"/>
        <v>0</v>
      </c>
      <c r="DE70" s="192">
        <f t="shared" si="208"/>
        <v>0</v>
      </c>
      <c r="DF70" s="192">
        <f t="shared" si="208"/>
        <v>0</v>
      </c>
      <c r="DG70" s="192">
        <f t="shared" si="208"/>
        <v>0</v>
      </c>
      <c r="DH70" s="192">
        <f t="shared" si="208"/>
        <v>0</v>
      </c>
      <c r="DI70" s="192">
        <f t="shared" si="208"/>
        <v>0</v>
      </c>
      <c r="DJ70" s="192">
        <f t="shared" si="208"/>
        <v>0</v>
      </c>
      <c r="DK70" s="192">
        <f t="shared" si="208"/>
        <v>0</v>
      </c>
      <c r="DL70" s="192">
        <f t="shared" si="208"/>
        <v>0</v>
      </c>
      <c r="DM70" s="192">
        <f t="shared" si="208"/>
        <v>0</v>
      </c>
      <c r="DN70" s="192">
        <f t="shared" si="208"/>
        <v>0</v>
      </c>
      <c r="DO70" s="192">
        <f t="shared" si="208"/>
        <v>0</v>
      </c>
      <c r="DP70" s="192">
        <f t="shared" si="208"/>
        <v>0</v>
      </c>
      <c r="DQ70" s="192">
        <f t="shared" si="208"/>
        <v>0</v>
      </c>
      <c r="DR70" s="192">
        <f t="shared" ref="DR70:DT75" si="209">IF(DR$6=$L70,IF(OR($L70="Deposit Allocated",$E70="Deposit Detail"),$K70,SUM($F70:$G70)),0)</f>
        <v>0</v>
      </c>
      <c r="DS70" s="192">
        <f t="shared" si="209"/>
        <v>0</v>
      </c>
      <c r="DT70" s="192">
        <f t="shared" si="209"/>
        <v>0</v>
      </c>
    </row>
    <row r="71" spans="1:124" s="193" customFormat="1" ht="12.75" customHeight="1" x14ac:dyDescent="0.25">
      <c r="A71" s="179" t="s">
        <v>94</v>
      </c>
      <c r="B71" s="180">
        <f t="shared" si="201"/>
        <v>103</v>
      </c>
      <c r="C71" s="181">
        <v>43614</v>
      </c>
      <c r="D71" s="194"/>
      <c r="E71" s="195">
        <v>7118</v>
      </c>
      <c r="F71" s="196"/>
      <c r="G71" s="197">
        <v>-250</v>
      </c>
      <c r="H71" s="186">
        <f t="shared" si="189"/>
        <v>24626.400000000001</v>
      </c>
      <c r="I71" s="187" t="s">
        <v>168</v>
      </c>
      <c r="J71" s="188" t="s">
        <v>169</v>
      </c>
      <c r="K71" s="189"/>
      <c r="L71" s="190" t="s">
        <v>83</v>
      </c>
      <c r="M71" s="191"/>
      <c r="N71" s="183" t="str">
        <f t="shared" si="190"/>
        <v/>
      </c>
      <c r="O71" s="192">
        <f t="shared" si="191"/>
        <v>0</v>
      </c>
      <c r="P71" s="192">
        <f t="shared" si="204"/>
        <v>0</v>
      </c>
      <c r="Q71" s="192">
        <f t="shared" si="204"/>
        <v>0</v>
      </c>
      <c r="R71" s="192">
        <f t="shared" si="204"/>
        <v>0</v>
      </c>
      <c r="S71" s="192">
        <f t="shared" si="204"/>
        <v>0</v>
      </c>
      <c r="T71" s="192">
        <f t="shared" si="204"/>
        <v>0</v>
      </c>
      <c r="U71" s="192">
        <f t="shared" si="204"/>
        <v>0</v>
      </c>
      <c r="V71" s="192">
        <f t="shared" si="204"/>
        <v>0</v>
      </c>
      <c r="W71" s="192">
        <f t="shared" si="204"/>
        <v>0</v>
      </c>
      <c r="X71" s="192">
        <f t="shared" si="204"/>
        <v>0</v>
      </c>
      <c r="Y71" s="192">
        <f t="shared" si="204"/>
        <v>0</v>
      </c>
      <c r="Z71" s="192">
        <f t="shared" si="204"/>
        <v>0</v>
      </c>
      <c r="AA71" s="192">
        <f t="shared" si="204"/>
        <v>0</v>
      </c>
      <c r="AB71" s="192">
        <f t="shared" si="204"/>
        <v>0</v>
      </c>
      <c r="AC71" s="192">
        <f t="shared" si="204"/>
        <v>0</v>
      </c>
      <c r="AD71" s="192">
        <f t="shared" si="204"/>
        <v>0</v>
      </c>
      <c r="AE71" s="192">
        <f t="shared" si="204"/>
        <v>0</v>
      </c>
      <c r="AF71" s="192">
        <f t="shared" si="204"/>
        <v>0</v>
      </c>
      <c r="AG71" s="192">
        <f t="shared" si="205"/>
        <v>0</v>
      </c>
      <c r="AH71" s="192">
        <f t="shared" si="205"/>
        <v>0</v>
      </c>
      <c r="AI71" s="192">
        <f t="shared" si="205"/>
        <v>0</v>
      </c>
      <c r="AJ71" s="192">
        <f t="shared" si="205"/>
        <v>0</v>
      </c>
      <c r="AK71" s="192">
        <f t="shared" si="205"/>
        <v>0</v>
      </c>
      <c r="AL71" s="192">
        <f t="shared" si="205"/>
        <v>0</v>
      </c>
      <c r="AM71" s="192">
        <f t="shared" si="205"/>
        <v>0</v>
      </c>
      <c r="AN71" s="192">
        <f t="shared" si="205"/>
        <v>0</v>
      </c>
      <c r="AO71" s="192">
        <f t="shared" si="205"/>
        <v>0</v>
      </c>
      <c r="AP71" s="192">
        <f t="shared" si="205"/>
        <v>0</v>
      </c>
      <c r="AQ71" s="192">
        <f t="shared" si="205"/>
        <v>0</v>
      </c>
      <c r="AR71" s="192">
        <f t="shared" si="205"/>
        <v>0</v>
      </c>
      <c r="AS71" s="192">
        <f t="shared" si="205"/>
        <v>0</v>
      </c>
      <c r="AT71" s="192">
        <f t="shared" si="205"/>
        <v>0</v>
      </c>
      <c r="AU71" s="192">
        <f t="shared" si="206"/>
        <v>0</v>
      </c>
      <c r="AV71" s="192">
        <f t="shared" si="206"/>
        <v>0</v>
      </c>
      <c r="AW71" s="192">
        <f t="shared" si="206"/>
        <v>0</v>
      </c>
      <c r="AX71" s="192">
        <f t="shared" si="206"/>
        <v>0</v>
      </c>
      <c r="AY71" s="192">
        <f t="shared" si="206"/>
        <v>0</v>
      </c>
      <c r="AZ71" s="192">
        <f t="shared" si="206"/>
        <v>0</v>
      </c>
      <c r="BA71" s="192">
        <f t="shared" si="206"/>
        <v>0</v>
      </c>
      <c r="BB71" s="192">
        <f t="shared" si="206"/>
        <v>0</v>
      </c>
      <c r="BC71" s="192">
        <f t="shared" si="206"/>
        <v>0</v>
      </c>
      <c r="BD71" s="192">
        <f t="shared" si="206"/>
        <v>0</v>
      </c>
      <c r="BE71" s="192">
        <f t="shared" si="206"/>
        <v>0</v>
      </c>
      <c r="BF71" s="192">
        <f t="shared" si="206"/>
        <v>0</v>
      </c>
      <c r="BG71" s="192">
        <f t="shared" si="206"/>
        <v>0</v>
      </c>
      <c r="BH71" s="192">
        <f t="shared" si="206"/>
        <v>0</v>
      </c>
      <c r="BI71" s="192">
        <f t="shared" si="206"/>
        <v>0</v>
      </c>
      <c r="BJ71" s="192">
        <f t="shared" si="207"/>
        <v>0</v>
      </c>
      <c r="BK71" s="192">
        <f t="shared" si="207"/>
        <v>0</v>
      </c>
      <c r="BL71" s="192">
        <f t="shared" si="207"/>
        <v>0</v>
      </c>
      <c r="BM71" s="192">
        <f t="shared" si="196"/>
        <v>0</v>
      </c>
      <c r="BN71" s="192">
        <f t="shared" si="207"/>
        <v>0</v>
      </c>
      <c r="BO71" s="192">
        <f t="shared" si="207"/>
        <v>0</v>
      </c>
      <c r="BP71" s="192">
        <f t="shared" si="207"/>
        <v>0</v>
      </c>
      <c r="BQ71" s="192">
        <f t="shared" si="207"/>
        <v>0</v>
      </c>
      <c r="BR71" s="192">
        <f t="shared" si="207"/>
        <v>0</v>
      </c>
      <c r="BS71" s="192">
        <f t="shared" si="207"/>
        <v>0</v>
      </c>
      <c r="BT71" s="192">
        <f t="shared" si="207"/>
        <v>0</v>
      </c>
      <c r="BU71" s="192">
        <f t="shared" si="207"/>
        <v>0</v>
      </c>
      <c r="BV71" s="192">
        <f t="shared" si="207"/>
        <v>0</v>
      </c>
      <c r="BW71" s="192">
        <f t="shared" si="207"/>
        <v>0</v>
      </c>
      <c r="BX71" s="192">
        <f t="shared" si="207"/>
        <v>0</v>
      </c>
      <c r="BY71" s="192">
        <f t="shared" si="202"/>
        <v>0</v>
      </c>
      <c r="BZ71" s="192">
        <f t="shared" si="202"/>
        <v>0</v>
      </c>
      <c r="CA71" s="192">
        <f t="shared" si="202"/>
        <v>0</v>
      </c>
      <c r="CB71" s="192">
        <f t="shared" si="202"/>
        <v>0</v>
      </c>
      <c r="CC71" s="192">
        <f t="shared" si="202"/>
        <v>0</v>
      </c>
      <c r="CD71" s="192">
        <f t="shared" si="202"/>
        <v>0</v>
      </c>
      <c r="CE71" s="192">
        <f t="shared" si="202"/>
        <v>0</v>
      </c>
      <c r="CF71" s="192">
        <f t="shared" si="202"/>
        <v>0</v>
      </c>
      <c r="CG71" s="192">
        <f t="shared" si="202"/>
        <v>0</v>
      </c>
      <c r="CH71" s="192">
        <f t="shared" si="202"/>
        <v>0</v>
      </c>
      <c r="CI71" s="192">
        <f t="shared" si="202"/>
        <v>0</v>
      </c>
      <c r="CJ71" s="192">
        <f t="shared" si="202"/>
        <v>0</v>
      </c>
      <c r="CK71" s="192">
        <f t="shared" si="202"/>
        <v>0</v>
      </c>
      <c r="CL71" s="192">
        <f t="shared" si="202"/>
        <v>0</v>
      </c>
      <c r="CM71" s="192">
        <f t="shared" si="202"/>
        <v>0</v>
      </c>
      <c r="CN71" s="192">
        <f t="shared" si="202"/>
        <v>0</v>
      </c>
      <c r="CO71" s="192">
        <f t="shared" si="203"/>
        <v>0</v>
      </c>
      <c r="CP71" s="192">
        <f t="shared" si="203"/>
        <v>0</v>
      </c>
      <c r="CQ71" s="192">
        <f t="shared" si="203"/>
        <v>0</v>
      </c>
      <c r="CR71" s="192">
        <f t="shared" si="203"/>
        <v>0</v>
      </c>
      <c r="CS71" s="192">
        <f t="shared" si="203"/>
        <v>0</v>
      </c>
      <c r="CT71" s="192">
        <f t="shared" si="203"/>
        <v>0</v>
      </c>
      <c r="CU71" s="192">
        <f t="shared" si="203"/>
        <v>0</v>
      </c>
      <c r="CV71" s="192">
        <f t="shared" si="203"/>
        <v>0</v>
      </c>
      <c r="CW71" s="192">
        <f t="shared" si="203"/>
        <v>0</v>
      </c>
      <c r="CX71" s="192">
        <f t="shared" si="203"/>
        <v>0</v>
      </c>
      <c r="CY71" s="192">
        <f t="shared" si="203"/>
        <v>0</v>
      </c>
      <c r="CZ71" s="192">
        <f t="shared" si="203"/>
        <v>0</v>
      </c>
      <c r="DA71" s="192">
        <f t="shared" si="203"/>
        <v>0</v>
      </c>
      <c r="DB71" s="192">
        <f t="shared" si="208"/>
        <v>0</v>
      </c>
      <c r="DC71" s="192">
        <f t="shared" si="208"/>
        <v>0</v>
      </c>
      <c r="DD71" s="192">
        <f t="shared" si="208"/>
        <v>0</v>
      </c>
      <c r="DE71" s="192">
        <f t="shared" si="208"/>
        <v>0</v>
      </c>
      <c r="DF71" s="192">
        <f t="shared" si="208"/>
        <v>0</v>
      </c>
      <c r="DG71" s="192">
        <f t="shared" si="208"/>
        <v>0</v>
      </c>
      <c r="DH71" s="192">
        <f t="shared" si="208"/>
        <v>0</v>
      </c>
      <c r="DI71" s="192">
        <f t="shared" si="208"/>
        <v>0</v>
      </c>
      <c r="DJ71" s="192">
        <f t="shared" si="208"/>
        <v>0</v>
      </c>
      <c r="DK71" s="192">
        <f t="shared" si="208"/>
        <v>0</v>
      </c>
      <c r="DL71" s="192">
        <f t="shared" si="208"/>
        <v>0</v>
      </c>
      <c r="DM71" s="192">
        <f t="shared" si="208"/>
        <v>0</v>
      </c>
      <c r="DN71" s="192">
        <f t="shared" si="208"/>
        <v>0</v>
      </c>
      <c r="DO71" s="192">
        <f t="shared" si="208"/>
        <v>0</v>
      </c>
      <c r="DP71" s="192">
        <f t="shared" si="208"/>
        <v>0</v>
      </c>
      <c r="DQ71" s="192">
        <f t="shared" si="208"/>
        <v>0</v>
      </c>
      <c r="DR71" s="192">
        <f t="shared" si="209"/>
        <v>0</v>
      </c>
      <c r="DS71" s="192">
        <f t="shared" si="209"/>
        <v>0</v>
      </c>
      <c r="DT71" s="192">
        <f t="shared" si="209"/>
        <v>0</v>
      </c>
    </row>
    <row r="72" spans="1:124" s="193" customFormat="1" ht="12.75" customHeight="1" x14ac:dyDescent="0.25">
      <c r="A72" s="179" t="s">
        <v>94</v>
      </c>
      <c r="B72" s="180">
        <f t="shared" si="201"/>
        <v>104</v>
      </c>
      <c r="C72" s="181">
        <v>43614</v>
      </c>
      <c r="D72" s="194"/>
      <c r="E72" s="195">
        <v>7121</v>
      </c>
      <c r="F72" s="196"/>
      <c r="G72" s="197">
        <v>-1693.22</v>
      </c>
      <c r="H72" s="186">
        <f t="shared" si="189"/>
        <v>22933.18</v>
      </c>
      <c r="I72" s="187" t="s">
        <v>170</v>
      </c>
      <c r="J72" s="188" t="s">
        <v>171</v>
      </c>
      <c r="K72" s="189"/>
      <c r="L72" s="190" t="s">
        <v>83</v>
      </c>
      <c r="M72" s="191"/>
      <c r="N72" s="183" t="str">
        <f t="shared" si="190"/>
        <v/>
      </c>
      <c r="O72" s="192">
        <f t="shared" si="191"/>
        <v>0</v>
      </c>
      <c r="P72" s="192">
        <f t="shared" si="204"/>
        <v>0</v>
      </c>
      <c r="Q72" s="192">
        <f t="shared" si="204"/>
        <v>0</v>
      </c>
      <c r="R72" s="192">
        <f t="shared" si="204"/>
        <v>0</v>
      </c>
      <c r="S72" s="192">
        <f t="shared" si="204"/>
        <v>0</v>
      </c>
      <c r="T72" s="192">
        <f t="shared" si="204"/>
        <v>0</v>
      </c>
      <c r="U72" s="192">
        <f t="shared" si="204"/>
        <v>0</v>
      </c>
      <c r="V72" s="192">
        <f t="shared" si="204"/>
        <v>0</v>
      </c>
      <c r="W72" s="192">
        <f t="shared" si="204"/>
        <v>0</v>
      </c>
      <c r="X72" s="192">
        <f t="shared" si="204"/>
        <v>0</v>
      </c>
      <c r="Y72" s="192">
        <f t="shared" si="204"/>
        <v>0</v>
      </c>
      <c r="Z72" s="192">
        <f t="shared" si="204"/>
        <v>0</v>
      </c>
      <c r="AA72" s="192">
        <f t="shared" si="204"/>
        <v>0</v>
      </c>
      <c r="AB72" s="192">
        <f t="shared" si="204"/>
        <v>0</v>
      </c>
      <c r="AC72" s="192">
        <f t="shared" si="204"/>
        <v>0</v>
      </c>
      <c r="AD72" s="192">
        <f t="shared" si="204"/>
        <v>0</v>
      </c>
      <c r="AE72" s="192">
        <f t="shared" si="204"/>
        <v>0</v>
      </c>
      <c r="AF72" s="192">
        <f t="shared" si="204"/>
        <v>0</v>
      </c>
      <c r="AG72" s="192">
        <f t="shared" si="205"/>
        <v>0</v>
      </c>
      <c r="AH72" s="192">
        <f t="shared" si="205"/>
        <v>0</v>
      </c>
      <c r="AI72" s="192">
        <f t="shared" si="205"/>
        <v>0</v>
      </c>
      <c r="AJ72" s="192">
        <f t="shared" si="205"/>
        <v>0</v>
      </c>
      <c r="AK72" s="192">
        <f t="shared" si="205"/>
        <v>0</v>
      </c>
      <c r="AL72" s="192">
        <f t="shared" si="205"/>
        <v>0</v>
      </c>
      <c r="AM72" s="192">
        <f t="shared" si="205"/>
        <v>0</v>
      </c>
      <c r="AN72" s="192">
        <f t="shared" si="205"/>
        <v>0</v>
      </c>
      <c r="AO72" s="192">
        <f t="shared" si="205"/>
        <v>0</v>
      </c>
      <c r="AP72" s="192">
        <f t="shared" si="205"/>
        <v>0</v>
      </c>
      <c r="AQ72" s="192">
        <f t="shared" si="205"/>
        <v>0</v>
      </c>
      <c r="AR72" s="192">
        <f t="shared" si="205"/>
        <v>0</v>
      </c>
      <c r="AS72" s="192">
        <f t="shared" si="205"/>
        <v>0</v>
      </c>
      <c r="AT72" s="192">
        <f t="shared" si="205"/>
        <v>0</v>
      </c>
      <c r="AU72" s="192">
        <f t="shared" si="206"/>
        <v>0</v>
      </c>
      <c r="AV72" s="192">
        <f t="shared" si="206"/>
        <v>0</v>
      </c>
      <c r="AW72" s="192">
        <f t="shared" si="206"/>
        <v>0</v>
      </c>
      <c r="AX72" s="192">
        <f t="shared" si="206"/>
        <v>0</v>
      </c>
      <c r="AY72" s="192">
        <f t="shared" si="206"/>
        <v>0</v>
      </c>
      <c r="AZ72" s="192">
        <f t="shared" si="206"/>
        <v>0</v>
      </c>
      <c r="BA72" s="192">
        <f t="shared" si="206"/>
        <v>0</v>
      </c>
      <c r="BB72" s="192">
        <f t="shared" si="206"/>
        <v>0</v>
      </c>
      <c r="BC72" s="192">
        <f t="shared" si="206"/>
        <v>0</v>
      </c>
      <c r="BD72" s="192">
        <f t="shared" si="206"/>
        <v>0</v>
      </c>
      <c r="BE72" s="192">
        <f t="shared" si="206"/>
        <v>0</v>
      </c>
      <c r="BF72" s="192">
        <f t="shared" si="206"/>
        <v>0</v>
      </c>
      <c r="BG72" s="192">
        <f t="shared" si="206"/>
        <v>0</v>
      </c>
      <c r="BH72" s="192">
        <f t="shared" si="206"/>
        <v>0</v>
      </c>
      <c r="BI72" s="192">
        <f t="shared" si="206"/>
        <v>0</v>
      </c>
      <c r="BJ72" s="192">
        <f t="shared" si="207"/>
        <v>0</v>
      </c>
      <c r="BK72" s="192">
        <f t="shared" si="207"/>
        <v>0</v>
      </c>
      <c r="BL72" s="192">
        <f t="shared" si="207"/>
        <v>0</v>
      </c>
      <c r="BM72" s="192">
        <f t="shared" si="196"/>
        <v>0</v>
      </c>
      <c r="BN72" s="192">
        <f t="shared" si="207"/>
        <v>0</v>
      </c>
      <c r="BO72" s="192">
        <f t="shared" si="207"/>
        <v>0</v>
      </c>
      <c r="BP72" s="192">
        <f t="shared" si="207"/>
        <v>0</v>
      </c>
      <c r="BQ72" s="192">
        <f t="shared" si="207"/>
        <v>0</v>
      </c>
      <c r="BR72" s="192">
        <f t="shared" si="207"/>
        <v>0</v>
      </c>
      <c r="BS72" s="192">
        <f t="shared" si="207"/>
        <v>0</v>
      </c>
      <c r="BT72" s="192">
        <f t="shared" si="207"/>
        <v>0</v>
      </c>
      <c r="BU72" s="192">
        <f t="shared" si="207"/>
        <v>0</v>
      </c>
      <c r="BV72" s="192">
        <f t="shared" si="207"/>
        <v>0</v>
      </c>
      <c r="BW72" s="192">
        <f t="shared" si="207"/>
        <v>0</v>
      </c>
      <c r="BX72" s="192">
        <f t="shared" si="207"/>
        <v>0</v>
      </c>
      <c r="BY72" s="192">
        <f t="shared" si="202"/>
        <v>0</v>
      </c>
      <c r="BZ72" s="192">
        <f t="shared" si="202"/>
        <v>0</v>
      </c>
      <c r="CA72" s="192">
        <f t="shared" si="202"/>
        <v>0</v>
      </c>
      <c r="CB72" s="192">
        <f t="shared" si="202"/>
        <v>0</v>
      </c>
      <c r="CC72" s="192">
        <f t="shared" si="202"/>
        <v>0</v>
      </c>
      <c r="CD72" s="192">
        <f t="shared" si="202"/>
        <v>0</v>
      </c>
      <c r="CE72" s="192">
        <f t="shared" si="202"/>
        <v>0</v>
      </c>
      <c r="CF72" s="192">
        <f t="shared" si="202"/>
        <v>0</v>
      </c>
      <c r="CG72" s="192">
        <f t="shared" si="202"/>
        <v>0</v>
      </c>
      <c r="CH72" s="192">
        <f t="shared" si="202"/>
        <v>0</v>
      </c>
      <c r="CI72" s="192">
        <f t="shared" si="202"/>
        <v>0</v>
      </c>
      <c r="CJ72" s="192">
        <f t="shared" si="202"/>
        <v>0</v>
      </c>
      <c r="CK72" s="192">
        <f t="shared" si="202"/>
        <v>0</v>
      </c>
      <c r="CL72" s="192">
        <f t="shared" si="202"/>
        <v>0</v>
      </c>
      <c r="CM72" s="192">
        <f t="shared" si="202"/>
        <v>0</v>
      </c>
      <c r="CN72" s="192">
        <f t="shared" si="202"/>
        <v>0</v>
      </c>
      <c r="CO72" s="192">
        <f t="shared" si="203"/>
        <v>0</v>
      </c>
      <c r="CP72" s="192">
        <f t="shared" si="203"/>
        <v>0</v>
      </c>
      <c r="CQ72" s="192">
        <f t="shared" si="203"/>
        <v>0</v>
      </c>
      <c r="CR72" s="192">
        <f t="shared" si="203"/>
        <v>0</v>
      </c>
      <c r="CS72" s="192">
        <f t="shared" si="203"/>
        <v>0</v>
      </c>
      <c r="CT72" s="192">
        <f t="shared" si="203"/>
        <v>0</v>
      </c>
      <c r="CU72" s="192">
        <f t="shared" si="203"/>
        <v>0</v>
      </c>
      <c r="CV72" s="192">
        <f t="shared" si="203"/>
        <v>0</v>
      </c>
      <c r="CW72" s="192">
        <f t="shared" si="203"/>
        <v>0</v>
      </c>
      <c r="CX72" s="192">
        <f t="shared" si="203"/>
        <v>0</v>
      </c>
      <c r="CY72" s="192">
        <f t="shared" si="203"/>
        <v>0</v>
      </c>
      <c r="CZ72" s="192">
        <f t="shared" si="203"/>
        <v>0</v>
      </c>
      <c r="DA72" s="192">
        <f t="shared" si="203"/>
        <v>0</v>
      </c>
      <c r="DB72" s="192">
        <f t="shared" si="208"/>
        <v>0</v>
      </c>
      <c r="DC72" s="192">
        <f t="shared" si="208"/>
        <v>0</v>
      </c>
      <c r="DD72" s="192">
        <f t="shared" si="208"/>
        <v>0</v>
      </c>
      <c r="DE72" s="192">
        <f t="shared" si="208"/>
        <v>0</v>
      </c>
      <c r="DF72" s="192">
        <f t="shared" si="208"/>
        <v>0</v>
      </c>
      <c r="DG72" s="192">
        <f t="shared" si="208"/>
        <v>0</v>
      </c>
      <c r="DH72" s="192">
        <f t="shared" si="208"/>
        <v>0</v>
      </c>
      <c r="DI72" s="192">
        <f t="shared" si="208"/>
        <v>0</v>
      </c>
      <c r="DJ72" s="192">
        <f t="shared" si="208"/>
        <v>0</v>
      </c>
      <c r="DK72" s="192">
        <f t="shared" si="208"/>
        <v>0</v>
      </c>
      <c r="DL72" s="192">
        <f t="shared" si="208"/>
        <v>0</v>
      </c>
      <c r="DM72" s="192">
        <f t="shared" si="208"/>
        <v>0</v>
      </c>
      <c r="DN72" s="192">
        <f t="shared" si="208"/>
        <v>0</v>
      </c>
      <c r="DO72" s="192">
        <f t="shared" si="208"/>
        <v>0</v>
      </c>
      <c r="DP72" s="192">
        <f t="shared" si="208"/>
        <v>0</v>
      </c>
      <c r="DQ72" s="192">
        <f t="shared" si="208"/>
        <v>0</v>
      </c>
      <c r="DR72" s="192">
        <f t="shared" si="209"/>
        <v>0</v>
      </c>
      <c r="DS72" s="192">
        <f t="shared" si="209"/>
        <v>0</v>
      </c>
      <c r="DT72" s="192">
        <f t="shared" si="209"/>
        <v>0</v>
      </c>
    </row>
    <row r="73" spans="1:124" s="193" customFormat="1" ht="12.75" customHeight="1" x14ac:dyDescent="0.25">
      <c r="A73" s="179" t="s">
        <v>94</v>
      </c>
      <c r="B73" s="180">
        <f t="shared" si="201"/>
        <v>105</v>
      </c>
      <c r="C73" s="181">
        <v>43614</v>
      </c>
      <c r="D73" s="194"/>
      <c r="E73" s="195">
        <v>7122</v>
      </c>
      <c r="F73" s="196"/>
      <c r="G73" s="197">
        <v>-2500</v>
      </c>
      <c r="H73" s="186">
        <f t="shared" si="189"/>
        <v>20433.18</v>
      </c>
      <c r="I73" s="187" t="s">
        <v>172</v>
      </c>
      <c r="J73" s="188" t="s">
        <v>173</v>
      </c>
      <c r="K73" s="189"/>
      <c r="L73" s="190" t="s">
        <v>83</v>
      </c>
      <c r="M73" s="191"/>
      <c r="N73" s="183" t="str">
        <f t="shared" si="190"/>
        <v/>
      </c>
      <c r="O73" s="192">
        <f t="shared" si="191"/>
        <v>0</v>
      </c>
      <c r="P73" s="192">
        <f t="shared" si="204"/>
        <v>0</v>
      </c>
      <c r="Q73" s="192">
        <f t="shared" si="204"/>
        <v>0</v>
      </c>
      <c r="R73" s="192">
        <f t="shared" si="204"/>
        <v>0</v>
      </c>
      <c r="S73" s="192">
        <f t="shared" si="204"/>
        <v>0</v>
      </c>
      <c r="T73" s="192">
        <f t="shared" si="204"/>
        <v>0</v>
      </c>
      <c r="U73" s="192">
        <f t="shared" si="204"/>
        <v>0</v>
      </c>
      <c r="V73" s="192">
        <f t="shared" si="204"/>
        <v>0</v>
      </c>
      <c r="W73" s="192">
        <f t="shared" si="204"/>
        <v>0</v>
      </c>
      <c r="X73" s="192">
        <f t="shared" si="204"/>
        <v>0</v>
      </c>
      <c r="Y73" s="192">
        <f t="shared" si="204"/>
        <v>0</v>
      </c>
      <c r="Z73" s="192">
        <f t="shared" si="204"/>
        <v>0</v>
      </c>
      <c r="AA73" s="192">
        <f t="shared" si="204"/>
        <v>0</v>
      </c>
      <c r="AB73" s="192">
        <f t="shared" si="204"/>
        <v>0</v>
      </c>
      <c r="AC73" s="192">
        <f t="shared" si="204"/>
        <v>0</v>
      </c>
      <c r="AD73" s="192">
        <f t="shared" si="204"/>
        <v>0</v>
      </c>
      <c r="AE73" s="192">
        <f t="shared" si="204"/>
        <v>0</v>
      </c>
      <c r="AF73" s="192">
        <f t="shared" si="204"/>
        <v>0</v>
      </c>
      <c r="AG73" s="192">
        <f t="shared" si="205"/>
        <v>0</v>
      </c>
      <c r="AH73" s="192">
        <f t="shared" si="205"/>
        <v>0</v>
      </c>
      <c r="AI73" s="192">
        <f t="shared" si="205"/>
        <v>0</v>
      </c>
      <c r="AJ73" s="192">
        <f t="shared" si="205"/>
        <v>0</v>
      </c>
      <c r="AK73" s="192">
        <f t="shared" si="205"/>
        <v>0</v>
      </c>
      <c r="AL73" s="192">
        <f t="shared" si="205"/>
        <v>0</v>
      </c>
      <c r="AM73" s="192">
        <f t="shared" si="205"/>
        <v>0</v>
      </c>
      <c r="AN73" s="192">
        <f t="shared" si="205"/>
        <v>0</v>
      </c>
      <c r="AO73" s="192">
        <f t="shared" si="205"/>
        <v>0</v>
      </c>
      <c r="AP73" s="192">
        <f t="shared" si="205"/>
        <v>0</v>
      </c>
      <c r="AQ73" s="192">
        <f t="shared" si="205"/>
        <v>0</v>
      </c>
      <c r="AR73" s="192">
        <f t="shared" si="205"/>
        <v>0</v>
      </c>
      <c r="AS73" s="192">
        <f t="shared" si="205"/>
        <v>0</v>
      </c>
      <c r="AT73" s="192">
        <f t="shared" si="205"/>
        <v>0</v>
      </c>
      <c r="AU73" s="192">
        <f t="shared" si="206"/>
        <v>0</v>
      </c>
      <c r="AV73" s="192">
        <f t="shared" si="206"/>
        <v>0</v>
      </c>
      <c r="AW73" s="192">
        <f t="shared" si="206"/>
        <v>0</v>
      </c>
      <c r="AX73" s="192">
        <f t="shared" si="206"/>
        <v>0</v>
      </c>
      <c r="AY73" s="192">
        <f t="shared" si="206"/>
        <v>0</v>
      </c>
      <c r="AZ73" s="192">
        <f t="shared" si="206"/>
        <v>0</v>
      </c>
      <c r="BA73" s="192">
        <f t="shared" si="206"/>
        <v>0</v>
      </c>
      <c r="BB73" s="192">
        <f t="shared" si="206"/>
        <v>0</v>
      </c>
      <c r="BC73" s="192">
        <f t="shared" si="206"/>
        <v>0</v>
      </c>
      <c r="BD73" s="192">
        <f t="shared" si="206"/>
        <v>0</v>
      </c>
      <c r="BE73" s="192">
        <f t="shared" si="206"/>
        <v>0</v>
      </c>
      <c r="BF73" s="192">
        <f t="shared" si="206"/>
        <v>0</v>
      </c>
      <c r="BG73" s="192">
        <f t="shared" si="206"/>
        <v>0</v>
      </c>
      <c r="BH73" s="192">
        <f t="shared" si="206"/>
        <v>0</v>
      </c>
      <c r="BI73" s="192">
        <f t="shared" si="206"/>
        <v>0</v>
      </c>
      <c r="BJ73" s="192">
        <f t="shared" si="207"/>
        <v>0</v>
      </c>
      <c r="BK73" s="192">
        <f t="shared" si="207"/>
        <v>0</v>
      </c>
      <c r="BL73" s="192">
        <f t="shared" si="207"/>
        <v>0</v>
      </c>
      <c r="BM73" s="192">
        <f t="shared" si="196"/>
        <v>0</v>
      </c>
      <c r="BN73" s="192">
        <f t="shared" si="207"/>
        <v>0</v>
      </c>
      <c r="BO73" s="192">
        <f t="shared" si="207"/>
        <v>0</v>
      </c>
      <c r="BP73" s="192">
        <f t="shared" si="207"/>
        <v>0</v>
      </c>
      <c r="BQ73" s="192">
        <f t="shared" si="207"/>
        <v>0</v>
      </c>
      <c r="BR73" s="192">
        <f t="shared" si="207"/>
        <v>0</v>
      </c>
      <c r="BS73" s="192">
        <f t="shared" si="207"/>
        <v>0</v>
      </c>
      <c r="BT73" s="192">
        <f t="shared" si="207"/>
        <v>0</v>
      </c>
      <c r="BU73" s="192">
        <f t="shared" si="207"/>
        <v>0</v>
      </c>
      <c r="BV73" s="192">
        <f t="shared" si="207"/>
        <v>0</v>
      </c>
      <c r="BW73" s="192">
        <f t="shared" si="207"/>
        <v>0</v>
      </c>
      <c r="BX73" s="192">
        <f t="shared" si="207"/>
        <v>0</v>
      </c>
      <c r="BY73" s="192">
        <f t="shared" si="202"/>
        <v>0</v>
      </c>
      <c r="BZ73" s="192">
        <f t="shared" si="202"/>
        <v>0</v>
      </c>
      <c r="CA73" s="192">
        <f t="shared" si="202"/>
        <v>0</v>
      </c>
      <c r="CB73" s="192">
        <f t="shared" si="202"/>
        <v>0</v>
      </c>
      <c r="CC73" s="192">
        <f t="shared" si="202"/>
        <v>0</v>
      </c>
      <c r="CD73" s="192">
        <f t="shared" si="202"/>
        <v>0</v>
      </c>
      <c r="CE73" s="192">
        <f t="shared" si="202"/>
        <v>0</v>
      </c>
      <c r="CF73" s="192">
        <f t="shared" si="202"/>
        <v>0</v>
      </c>
      <c r="CG73" s="192">
        <f t="shared" si="202"/>
        <v>0</v>
      </c>
      <c r="CH73" s="192">
        <f t="shared" si="202"/>
        <v>0</v>
      </c>
      <c r="CI73" s="192">
        <f t="shared" si="202"/>
        <v>0</v>
      </c>
      <c r="CJ73" s="192">
        <f t="shared" si="202"/>
        <v>0</v>
      </c>
      <c r="CK73" s="192">
        <f t="shared" si="202"/>
        <v>0</v>
      </c>
      <c r="CL73" s="192">
        <f t="shared" si="202"/>
        <v>0</v>
      </c>
      <c r="CM73" s="192">
        <f t="shared" si="202"/>
        <v>0</v>
      </c>
      <c r="CN73" s="192">
        <f t="shared" si="202"/>
        <v>0</v>
      </c>
      <c r="CO73" s="192">
        <f t="shared" si="203"/>
        <v>0</v>
      </c>
      <c r="CP73" s="192">
        <f t="shared" si="203"/>
        <v>0</v>
      </c>
      <c r="CQ73" s="192">
        <f t="shared" si="203"/>
        <v>0</v>
      </c>
      <c r="CR73" s="192">
        <f t="shared" si="203"/>
        <v>0</v>
      </c>
      <c r="CS73" s="192">
        <f t="shared" si="203"/>
        <v>0</v>
      </c>
      <c r="CT73" s="192">
        <f t="shared" si="203"/>
        <v>0</v>
      </c>
      <c r="CU73" s="192">
        <f t="shared" si="203"/>
        <v>0</v>
      </c>
      <c r="CV73" s="192">
        <f t="shared" si="203"/>
        <v>0</v>
      </c>
      <c r="CW73" s="192">
        <f t="shared" si="203"/>
        <v>0</v>
      </c>
      <c r="CX73" s="192">
        <f t="shared" si="203"/>
        <v>0</v>
      </c>
      <c r="CY73" s="192">
        <f t="shared" si="203"/>
        <v>0</v>
      </c>
      <c r="CZ73" s="192">
        <f t="shared" si="203"/>
        <v>0</v>
      </c>
      <c r="DA73" s="192">
        <f t="shared" si="203"/>
        <v>0</v>
      </c>
      <c r="DB73" s="192">
        <f t="shared" si="208"/>
        <v>0</v>
      </c>
      <c r="DC73" s="192">
        <f t="shared" si="208"/>
        <v>0</v>
      </c>
      <c r="DD73" s="192">
        <f t="shared" si="208"/>
        <v>0</v>
      </c>
      <c r="DE73" s="192">
        <f t="shared" si="208"/>
        <v>0</v>
      </c>
      <c r="DF73" s="192">
        <f t="shared" si="208"/>
        <v>0</v>
      </c>
      <c r="DG73" s="192">
        <f t="shared" si="208"/>
        <v>0</v>
      </c>
      <c r="DH73" s="192">
        <f t="shared" si="208"/>
        <v>0</v>
      </c>
      <c r="DI73" s="192">
        <f t="shared" si="208"/>
        <v>0</v>
      </c>
      <c r="DJ73" s="192">
        <f t="shared" si="208"/>
        <v>0</v>
      </c>
      <c r="DK73" s="192">
        <f t="shared" si="208"/>
        <v>0</v>
      </c>
      <c r="DL73" s="192">
        <f t="shared" si="208"/>
        <v>0</v>
      </c>
      <c r="DM73" s="192">
        <f t="shared" si="208"/>
        <v>0</v>
      </c>
      <c r="DN73" s="192">
        <f t="shared" si="208"/>
        <v>0</v>
      </c>
      <c r="DO73" s="192">
        <f t="shared" si="208"/>
        <v>0</v>
      </c>
      <c r="DP73" s="192">
        <f t="shared" si="208"/>
        <v>0</v>
      </c>
      <c r="DQ73" s="192">
        <f t="shared" si="208"/>
        <v>0</v>
      </c>
      <c r="DR73" s="192">
        <f t="shared" si="209"/>
        <v>0</v>
      </c>
      <c r="DS73" s="192">
        <f t="shared" si="209"/>
        <v>0</v>
      </c>
      <c r="DT73" s="192">
        <f t="shared" si="209"/>
        <v>0</v>
      </c>
    </row>
    <row r="74" spans="1:124" s="193" customFormat="1" ht="12.75" customHeight="1" x14ac:dyDescent="0.25">
      <c r="A74" s="179" t="s">
        <v>94</v>
      </c>
      <c r="B74" s="180">
        <f t="shared" si="201"/>
        <v>106</v>
      </c>
      <c r="C74" s="181">
        <v>43634</v>
      </c>
      <c r="D74" s="194"/>
      <c r="E74" s="195">
        <v>7127</v>
      </c>
      <c r="F74" s="196"/>
      <c r="G74" s="197">
        <v>-129.85</v>
      </c>
      <c r="H74" s="186">
        <f t="shared" si="189"/>
        <v>20303.330000000002</v>
      </c>
      <c r="I74" s="187" t="s">
        <v>97</v>
      </c>
      <c r="J74" s="188" t="s">
        <v>175</v>
      </c>
      <c r="K74" s="189"/>
      <c r="L74" s="190" t="s">
        <v>83</v>
      </c>
      <c r="M74" s="191"/>
      <c r="N74" s="183" t="str">
        <f t="shared" si="190"/>
        <v/>
      </c>
      <c r="O74" s="192">
        <f t="shared" si="191"/>
        <v>0</v>
      </c>
      <c r="P74" s="192">
        <f t="shared" si="204"/>
        <v>0</v>
      </c>
      <c r="Q74" s="192">
        <f t="shared" si="204"/>
        <v>0</v>
      </c>
      <c r="R74" s="192">
        <f t="shared" si="204"/>
        <v>0</v>
      </c>
      <c r="S74" s="192">
        <f t="shared" si="204"/>
        <v>0</v>
      </c>
      <c r="T74" s="192">
        <f t="shared" si="204"/>
        <v>0</v>
      </c>
      <c r="U74" s="192">
        <f t="shared" si="204"/>
        <v>0</v>
      </c>
      <c r="V74" s="192">
        <f t="shared" si="204"/>
        <v>0</v>
      </c>
      <c r="W74" s="192">
        <f t="shared" si="204"/>
        <v>0</v>
      </c>
      <c r="X74" s="192">
        <f t="shared" si="204"/>
        <v>0</v>
      </c>
      <c r="Y74" s="192">
        <f t="shared" si="204"/>
        <v>0</v>
      </c>
      <c r="Z74" s="192">
        <f t="shared" si="204"/>
        <v>0</v>
      </c>
      <c r="AA74" s="192">
        <f t="shared" si="204"/>
        <v>0</v>
      </c>
      <c r="AB74" s="192">
        <f t="shared" si="204"/>
        <v>0</v>
      </c>
      <c r="AC74" s="192">
        <f t="shared" si="204"/>
        <v>0</v>
      </c>
      <c r="AD74" s="192">
        <f t="shared" si="204"/>
        <v>0</v>
      </c>
      <c r="AE74" s="192">
        <f t="shared" si="204"/>
        <v>0</v>
      </c>
      <c r="AF74" s="192">
        <f t="shared" si="204"/>
        <v>0</v>
      </c>
      <c r="AG74" s="192">
        <f t="shared" si="205"/>
        <v>0</v>
      </c>
      <c r="AH74" s="192">
        <f t="shared" si="205"/>
        <v>0</v>
      </c>
      <c r="AI74" s="192">
        <f t="shared" si="205"/>
        <v>0</v>
      </c>
      <c r="AJ74" s="192">
        <f t="shared" si="205"/>
        <v>0</v>
      </c>
      <c r="AK74" s="192">
        <f t="shared" si="205"/>
        <v>0</v>
      </c>
      <c r="AL74" s="192">
        <f t="shared" si="205"/>
        <v>0</v>
      </c>
      <c r="AM74" s="192">
        <f t="shared" si="205"/>
        <v>0</v>
      </c>
      <c r="AN74" s="192">
        <f t="shared" si="205"/>
        <v>0</v>
      </c>
      <c r="AO74" s="192">
        <f t="shared" si="205"/>
        <v>0</v>
      </c>
      <c r="AP74" s="192">
        <f t="shared" si="205"/>
        <v>0</v>
      </c>
      <c r="AQ74" s="192">
        <f t="shared" si="205"/>
        <v>0</v>
      </c>
      <c r="AR74" s="192">
        <f t="shared" si="205"/>
        <v>0</v>
      </c>
      <c r="AS74" s="192">
        <f t="shared" si="205"/>
        <v>0</v>
      </c>
      <c r="AT74" s="192">
        <f t="shared" si="205"/>
        <v>0</v>
      </c>
      <c r="AU74" s="192">
        <f t="shared" si="206"/>
        <v>0</v>
      </c>
      <c r="AV74" s="192">
        <f t="shared" si="206"/>
        <v>0</v>
      </c>
      <c r="AW74" s="192">
        <f t="shared" si="206"/>
        <v>0</v>
      </c>
      <c r="AX74" s="192">
        <f t="shared" si="206"/>
        <v>0</v>
      </c>
      <c r="AY74" s="192">
        <f t="shared" si="206"/>
        <v>0</v>
      </c>
      <c r="AZ74" s="192">
        <f t="shared" si="206"/>
        <v>0</v>
      </c>
      <c r="BA74" s="192">
        <f t="shared" si="206"/>
        <v>0</v>
      </c>
      <c r="BB74" s="192">
        <f t="shared" si="206"/>
        <v>0</v>
      </c>
      <c r="BC74" s="192">
        <f t="shared" si="206"/>
        <v>0</v>
      </c>
      <c r="BD74" s="192">
        <f t="shared" si="206"/>
        <v>0</v>
      </c>
      <c r="BE74" s="192">
        <f t="shared" si="206"/>
        <v>0</v>
      </c>
      <c r="BF74" s="192">
        <f t="shared" si="206"/>
        <v>0</v>
      </c>
      <c r="BG74" s="192">
        <f t="shared" si="206"/>
        <v>0</v>
      </c>
      <c r="BH74" s="192">
        <f t="shared" si="206"/>
        <v>0</v>
      </c>
      <c r="BI74" s="192">
        <f t="shared" si="206"/>
        <v>0</v>
      </c>
      <c r="BJ74" s="192">
        <f t="shared" si="207"/>
        <v>0</v>
      </c>
      <c r="BK74" s="192">
        <f t="shared" si="207"/>
        <v>0</v>
      </c>
      <c r="BL74" s="192">
        <f t="shared" si="207"/>
        <v>0</v>
      </c>
      <c r="BM74" s="192">
        <f t="shared" si="196"/>
        <v>0</v>
      </c>
      <c r="BN74" s="192">
        <f t="shared" si="207"/>
        <v>0</v>
      </c>
      <c r="BO74" s="192">
        <f t="shared" si="207"/>
        <v>0</v>
      </c>
      <c r="BP74" s="192">
        <f t="shared" si="207"/>
        <v>0</v>
      </c>
      <c r="BQ74" s="192">
        <f t="shared" si="207"/>
        <v>0</v>
      </c>
      <c r="BR74" s="192">
        <f t="shared" si="207"/>
        <v>0</v>
      </c>
      <c r="BS74" s="192">
        <f t="shared" si="207"/>
        <v>0</v>
      </c>
      <c r="BT74" s="192">
        <f t="shared" si="207"/>
        <v>0</v>
      </c>
      <c r="BU74" s="192">
        <f t="shared" si="207"/>
        <v>0</v>
      </c>
      <c r="BV74" s="192">
        <f t="shared" si="207"/>
        <v>0</v>
      </c>
      <c r="BW74" s="192">
        <f t="shared" si="207"/>
        <v>0</v>
      </c>
      <c r="BX74" s="192">
        <f t="shared" si="207"/>
        <v>0</v>
      </c>
      <c r="BY74" s="192">
        <f t="shared" ref="BY74:CN92" si="210">IF(BY$6=$L74,IF(OR($L74="Deposit Allocated",$E74="Deposit Detail"),$K74,SUM($F74:$G74)),0)</f>
        <v>0</v>
      </c>
      <c r="BZ74" s="192">
        <f t="shared" si="210"/>
        <v>0</v>
      </c>
      <c r="CA74" s="192">
        <f t="shared" si="210"/>
        <v>0</v>
      </c>
      <c r="CB74" s="192">
        <f t="shared" si="210"/>
        <v>0</v>
      </c>
      <c r="CC74" s="192">
        <f t="shared" si="210"/>
        <v>0</v>
      </c>
      <c r="CD74" s="192">
        <f t="shared" si="210"/>
        <v>0</v>
      </c>
      <c r="CE74" s="192">
        <f t="shared" si="210"/>
        <v>0</v>
      </c>
      <c r="CF74" s="192">
        <f t="shared" si="210"/>
        <v>0</v>
      </c>
      <c r="CG74" s="192">
        <f t="shared" si="210"/>
        <v>0</v>
      </c>
      <c r="CH74" s="192">
        <f t="shared" si="210"/>
        <v>0</v>
      </c>
      <c r="CI74" s="192">
        <f t="shared" si="210"/>
        <v>0</v>
      </c>
      <c r="CJ74" s="192">
        <f t="shared" si="210"/>
        <v>0</v>
      </c>
      <c r="CK74" s="192">
        <f t="shared" si="210"/>
        <v>0</v>
      </c>
      <c r="CL74" s="192">
        <f t="shared" si="210"/>
        <v>0</v>
      </c>
      <c r="CM74" s="192">
        <f t="shared" si="210"/>
        <v>0</v>
      </c>
      <c r="CN74" s="192">
        <f t="shared" si="210"/>
        <v>0</v>
      </c>
      <c r="CO74" s="192">
        <f t="shared" ref="CO74:DB92" si="211">IF(CO$6=$L74,IF(OR($L74="Deposit Allocated",$E74="Deposit Detail"),$K74,SUM($F74:$G74)),0)</f>
        <v>0</v>
      </c>
      <c r="CP74" s="192">
        <f t="shared" si="211"/>
        <v>0</v>
      </c>
      <c r="CQ74" s="192">
        <f t="shared" si="211"/>
        <v>0</v>
      </c>
      <c r="CR74" s="192">
        <f t="shared" si="211"/>
        <v>0</v>
      </c>
      <c r="CS74" s="192">
        <f t="shared" si="211"/>
        <v>0</v>
      </c>
      <c r="CT74" s="192">
        <f t="shared" si="211"/>
        <v>0</v>
      </c>
      <c r="CU74" s="192">
        <f t="shared" si="211"/>
        <v>0</v>
      </c>
      <c r="CV74" s="192">
        <f t="shared" si="211"/>
        <v>0</v>
      </c>
      <c r="CW74" s="192">
        <f t="shared" si="211"/>
        <v>0</v>
      </c>
      <c r="CX74" s="192">
        <f t="shared" si="211"/>
        <v>0</v>
      </c>
      <c r="CY74" s="192">
        <f t="shared" si="211"/>
        <v>0</v>
      </c>
      <c r="CZ74" s="192">
        <f t="shared" si="211"/>
        <v>0</v>
      </c>
      <c r="DA74" s="192">
        <f t="shared" si="211"/>
        <v>0</v>
      </c>
      <c r="DB74" s="192">
        <f t="shared" si="208"/>
        <v>0</v>
      </c>
      <c r="DC74" s="192">
        <f t="shared" si="208"/>
        <v>0</v>
      </c>
      <c r="DD74" s="192">
        <f t="shared" si="208"/>
        <v>0</v>
      </c>
      <c r="DE74" s="192">
        <f t="shared" si="208"/>
        <v>0</v>
      </c>
      <c r="DF74" s="192">
        <f t="shared" si="208"/>
        <v>0</v>
      </c>
      <c r="DG74" s="192">
        <f t="shared" si="208"/>
        <v>0</v>
      </c>
      <c r="DH74" s="192">
        <f t="shared" si="208"/>
        <v>0</v>
      </c>
      <c r="DI74" s="192">
        <f t="shared" si="208"/>
        <v>0</v>
      </c>
      <c r="DJ74" s="192">
        <f t="shared" si="208"/>
        <v>0</v>
      </c>
      <c r="DK74" s="192">
        <f t="shared" si="208"/>
        <v>0</v>
      </c>
      <c r="DL74" s="192">
        <f t="shared" si="208"/>
        <v>0</v>
      </c>
      <c r="DM74" s="192">
        <f t="shared" si="208"/>
        <v>0</v>
      </c>
      <c r="DN74" s="192">
        <f t="shared" si="208"/>
        <v>0</v>
      </c>
      <c r="DO74" s="192">
        <f t="shared" si="208"/>
        <v>0</v>
      </c>
      <c r="DP74" s="192">
        <f t="shared" si="208"/>
        <v>0</v>
      </c>
      <c r="DQ74" s="192">
        <f t="shared" si="208"/>
        <v>0</v>
      </c>
      <c r="DR74" s="192">
        <f t="shared" si="209"/>
        <v>0</v>
      </c>
      <c r="DS74" s="192">
        <f t="shared" si="209"/>
        <v>0</v>
      </c>
      <c r="DT74" s="192">
        <f t="shared" si="209"/>
        <v>0</v>
      </c>
    </row>
    <row r="75" spans="1:124" s="193" customFormat="1" ht="12.75" customHeight="1" x14ac:dyDescent="0.25">
      <c r="A75" s="179" t="s">
        <v>94</v>
      </c>
      <c r="B75" s="180">
        <f t="shared" si="201"/>
        <v>107</v>
      </c>
      <c r="C75" s="181">
        <v>43634</v>
      </c>
      <c r="D75" s="194"/>
      <c r="E75" s="195">
        <v>7128</v>
      </c>
      <c r="F75" s="196"/>
      <c r="G75" s="197">
        <v>-805</v>
      </c>
      <c r="H75" s="186">
        <f t="shared" si="189"/>
        <v>19498.330000000002</v>
      </c>
      <c r="I75" s="187" t="s">
        <v>157</v>
      </c>
      <c r="J75" s="188" t="s">
        <v>176</v>
      </c>
      <c r="K75" s="189"/>
      <c r="L75" s="190" t="s">
        <v>83</v>
      </c>
      <c r="M75" s="191"/>
      <c r="N75" s="183" t="str">
        <f t="shared" si="190"/>
        <v/>
      </c>
      <c r="O75" s="192">
        <f t="shared" si="191"/>
        <v>0</v>
      </c>
      <c r="P75" s="192">
        <f t="shared" si="204"/>
        <v>0</v>
      </c>
      <c r="Q75" s="192">
        <f t="shared" si="204"/>
        <v>0</v>
      </c>
      <c r="R75" s="192">
        <f t="shared" si="204"/>
        <v>0</v>
      </c>
      <c r="S75" s="192">
        <f t="shared" si="204"/>
        <v>0</v>
      </c>
      <c r="T75" s="192">
        <f t="shared" si="204"/>
        <v>0</v>
      </c>
      <c r="U75" s="192">
        <f t="shared" si="204"/>
        <v>0</v>
      </c>
      <c r="V75" s="192">
        <f t="shared" si="204"/>
        <v>0</v>
      </c>
      <c r="W75" s="192">
        <f t="shared" si="204"/>
        <v>0</v>
      </c>
      <c r="X75" s="192">
        <f t="shared" si="204"/>
        <v>0</v>
      </c>
      <c r="Y75" s="192">
        <f t="shared" si="204"/>
        <v>0</v>
      </c>
      <c r="Z75" s="192">
        <f t="shared" si="204"/>
        <v>0</v>
      </c>
      <c r="AA75" s="192">
        <f t="shared" si="204"/>
        <v>0</v>
      </c>
      <c r="AB75" s="192">
        <f t="shared" si="204"/>
        <v>0</v>
      </c>
      <c r="AC75" s="192">
        <f t="shared" si="204"/>
        <v>0</v>
      </c>
      <c r="AD75" s="192">
        <f t="shared" si="204"/>
        <v>0</v>
      </c>
      <c r="AE75" s="192">
        <f t="shared" si="204"/>
        <v>0</v>
      </c>
      <c r="AF75" s="192">
        <f t="shared" si="204"/>
        <v>0</v>
      </c>
      <c r="AG75" s="192">
        <f t="shared" si="205"/>
        <v>0</v>
      </c>
      <c r="AH75" s="192">
        <f t="shared" si="205"/>
        <v>0</v>
      </c>
      <c r="AI75" s="192">
        <f t="shared" si="205"/>
        <v>0</v>
      </c>
      <c r="AJ75" s="192">
        <f t="shared" si="205"/>
        <v>0</v>
      </c>
      <c r="AK75" s="192">
        <f t="shared" si="205"/>
        <v>0</v>
      </c>
      <c r="AL75" s="192">
        <f t="shared" si="205"/>
        <v>0</v>
      </c>
      <c r="AM75" s="192">
        <f t="shared" si="205"/>
        <v>0</v>
      </c>
      <c r="AN75" s="192">
        <f t="shared" si="205"/>
        <v>0</v>
      </c>
      <c r="AO75" s="192">
        <f t="shared" si="205"/>
        <v>0</v>
      </c>
      <c r="AP75" s="192">
        <f t="shared" si="205"/>
        <v>0</v>
      </c>
      <c r="AQ75" s="192">
        <f t="shared" si="205"/>
        <v>0</v>
      </c>
      <c r="AR75" s="192">
        <f t="shared" si="205"/>
        <v>0</v>
      </c>
      <c r="AS75" s="192">
        <f t="shared" si="205"/>
        <v>0</v>
      </c>
      <c r="AT75" s="192">
        <f t="shared" si="205"/>
        <v>0</v>
      </c>
      <c r="AU75" s="192">
        <f t="shared" si="206"/>
        <v>0</v>
      </c>
      <c r="AV75" s="192">
        <f t="shared" si="206"/>
        <v>0</v>
      </c>
      <c r="AW75" s="192">
        <f t="shared" si="206"/>
        <v>0</v>
      </c>
      <c r="AX75" s="192">
        <f t="shared" si="206"/>
        <v>0</v>
      </c>
      <c r="AY75" s="192">
        <f t="shared" si="206"/>
        <v>0</v>
      </c>
      <c r="AZ75" s="192">
        <f t="shared" si="206"/>
        <v>0</v>
      </c>
      <c r="BA75" s="192">
        <f t="shared" si="206"/>
        <v>0</v>
      </c>
      <c r="BB75" s="192">
        <f t="shared" si="206"/>
        <v>0</v>
      </c>
      <c r="BC75" s="192">
        <f t="shared" si="206"/>
        <v>0</v>
      </c>
      <c r="BD75" s="192">
        <f t="shared" si="206"/>
        <v>0</v>
      </c>
      <c r="BE75" s="192">
        <f t="shared" si="206"/>
        <v>0</v>
      </c>
      <c r="BF75" s="192">
        <f t="shared" si="206"/>
        <v>0</v>
      </c>
      <c r="BG75" s="192">
        <f t="shared" si="206"/>
        <v>0</v>
      </c>
      <c r="BH75" s="192">
        <f t="shared" si="206"/>
        <v>0</v>
      </c>
      <c r="BI75" s="192">
        <f t="shared" si="206"/>
        <v>0</v>
      </c>
      <c r="BJ75" s="192">
        <f t="shared" si="207"/>
        <v>0</v>
      </c>
      <c r="BK75" s="192">
        <f t="shared" si="207"/>
        <v>0</v>
      </c>
      <c r="BL75" s="192">
        <f t="shared" si="207"/>
        <v>0</v>
      </c>
      <c r="BM75" s="192">
        <f t="shared" si="196"/>
        <v>0</v>
      </c>
      <c r="BN75" s="192">
        <f t="shared" si="207"/>
        <v>0</v>
      </c>
      <c r="BO75" s="192">
        <f t="shared" si="207"/>
        <v>0</v>
      </c>
      <c r="BP75" s="192">
        <f t="shared" si="207"/>
        <v>0</v>
      </c>
      <c r="BQ75" s="192">
        <f t="shared" si="207"/>
        <v>0</v>
      </c>
      <c r="BR75" s="192">
        <f t="shared" si="207"/>
        <v>0</v>
      </c>
      <c r="BS75" s="192">
        <f t="shared" si="207"/>
        <v>0</v>
      </c>
      <c r="BT75" s="192">
        <f t="shared" si="207"/>
        <v>0</v>
      </c>
      <c r="BU75" s="192">
        <f t="shared" si="207"/>
        <v>0</v>
      </c>
      <c r="BV75" s="192">
        <f t="shared" si="207"/>
        <v>0</v>
      </c>
      <c r="BW75" s="192">
        <f t="shared" si="207"/>
        <v>0</v>
      </c>
      <c r="BX75" s="192">
        <f t="shared" si="207"/>
        <v>0</v>
      </c>
      <c r="BY75" s="192">
        <f t="shared" si="210"/>
        <v>0</v>
      </c>
      <c r="BZ75" s="192">
        <f t="shared" si="210"/>
        <v>0</v>
      </c>
      <c r="CA75" s="192">
        <f t="shared" si="210"/>
        <v>0</v>
      </c>
      <c r="CB75" s="192">
        <f t="shared" si="210"/>
        <v>0</v>
      </c>
      <c r="CC75" s="192">
        <f t="shared" si="210"/>
        <v>0</v>
      </c>
      <c r="CD75" s="192">
        <f t="shared" si="210"/>
        <v>0</v>
      </c>
      <c r="CE75" s="192">
        <f t="shared" si="210"/>
        <v>0</v>
      </c>
      <c r="CF75" s="192">
        <f t="shared" si="210"/>
        <v>0</v>
      </c>
      <c r="CG75" s="192">
        <f t="shared" si="210"/>
        <v>0</v>
      </c>
      <c r="CH75" s="192">
        <f t="shared" si="210"/>
        <v>0</v>
      </c>
      <c r="CI75" s="192">
        <f t="shared" si="210"/>
        <v>0</v>
      </c>
      <c r="CJ75" s="192">
        <f t="shared" si="210"/>
        <v>0</v>
      </c>
      <c r="CK75" s="192">
        <f t="shared" si="210"/>
        <v>0</v>
      </c>
      <c r="CL75" s="192">
        <f t="shared" si="210"/>
        <v>0</v>
      </c>
      <c r="CM75" s="192">
        <f t="shared" si="210"/>
        <v>0</v>
      </c>
      <c r="CN75" s="192">
        <f t="shared" si="210"/>
        <v>0</v>
      </c>
      <c r="CO75" s="192">
        <f t="shared" si="211"/>
        <v>0</v>
      </c>
      <c r="CP75" s="192">
        <f t="shared" si="211"/>
        <v>0</v>
      </c>
      <c r="CQ75" s="192">
        <f t="shared" si="211"/>
        <v>0</v>
      </c>
      <c r="CR75" s="192">
        <f t="shared" si="211"/>
        <v>0</v>
      </c>
      <c r="CS75" s="192">
        <f t="shared" si="211"/>
        <v>0</v>
      </c>
      <c r="CT75" s="192">
        <f t="shared" si="211"/>
        <v>0</v>
      </c>
      <c r="CU75" s="192">
        <f t="shared" si="211"/>
        <v>0</v>
      </c>
      <c r="CV75" s="192">
        <f t="shared" si="211"/>
        <v>0</v>
      </c>
      <c r="CW75" s="192">
        <f t="shared" si="211"/>
        <v>0</v>
      </c>
      <c r="CX75" s="192">
        <f t="shared" si="211"/>
        <v>0</v>
      </c>
      <c r="CY75" s="192">
        <f t="shared" si="211"/>
        <v>0</v>
      </c>
      <c r="CZ75" s="192">
        <f t="shared" si="211"/>
        <v>0</v>
      </c>
      <c r="DA75" s="192">
        <f t="shared" si="211"/>
        <v>0</v>
      </c>
      <c r="DB75" s="192">
        <f t="shared" si="208"/>
        <v>0</v>
      </c>
      <c r="DC75" s="192">
        <f t="shared" si="208"/>
        <v>0</v>
      </c>
      <c r="DD75" s="192">
        <f t="shared" si="208"/>
        <v>0</v>
      </c>
      <c r="DE75" s="192">
        <f t="shared" si="208"/>
        <v>0</v>
      </c>
      <c r="DF75" s="192">
        <f t="shared" si="208"/>
        <v>0</v>
      </c>
      <c r="DG75" s="192">
        <f t="shared" si="208"/>
        <v>0</v>
      </c>
      <c r="DH75" s="192">
        <f t="shared" si="208"/>
        <v>0</v>
      </c>
      <c r="DI75" s="192">
        <f t="shared" si="208"/>
        <v>0</v>
      </c>
      <c r="DJ75" s="192">
        <f t="shared" si="208"/>
        <v>0</v>
      </c>
      <c r="DK75" s="192">
        <f t="shared" si="208"/>
        <v>0</v>
      </c>
      <c r="DL75" s="192">
        <f t="shared" si="208"/>
        <v>0</v>
      </c>
      <c r="DM75" s="192">
        <f t="shared" si="208"/>
        <v>0</v>
      </c>
      <c r="DN75" s="192">
        <f t="shared" si="208"/>
        <v>0</v>
      </c>
      <c r="DO75" s="192">
        <f t="shared" si="208"/>
        <v>0</v>
      </c>
      <c r="DP75" s="192">
        <f t="shared" si="208"/>
        <v>0</v>
      </c>
      <c r="DQ75" s="192">
        <f t="shared" si="208"/>
        <v>0</v>
      </c>
      <c r="DR75" s="192">
        <f t="shared" si="209"/>
        <v>0</v>
      </c>
      <c r="DS75" s="192">
        <f t="shared" si="209"/>
        <v>0</v>
      </c>
      <c r="DT75" s="192">
        <f t="shared" si="209"/>
        <v>0</v>
      </c>
    </row>
    <row r="76" spans="1:124" s="193" customFormat="1" ht="12.75" customHeight="1" x14ac:dyDescent="0.25">
      <c r="A76" s="179" t="s">
        <v>94</v>
      </c>
      <c r="B76" s="180">
        <f t="shared" si="201"/>
        <v>108</v>
      </c>
      <c r="C76" s="181">
        <v>43646</v>
      </c>
      <c r="D76" s="194"/>
      <c r="E76" s="195">
        <v>7132</v>
      </c>
      <c r="F76" s="196"/>
      <c r="G76" s="197">
        <v>-85.5</v>
      </c>
      <c r="H76" s="186">
        <f t="shared" si="189"/>
        <v>19412.830000000002</v>
      </c>
      <c r="I76" s="187" t="s">
        <v>145</v>
      </c>
      <c r="J76" s="188" t="s">
        <v>177</v>
      </c>
      <c r="K76" s="189"/>
      <c r="L76" s="190" t="s">
        <v>83</v>
      </c>
      <c r="M76" s="191"/>
      <c r="N76" s="183" t="str">
        <f t="shared" si="190"/>
        <v/>
      </c>
      <c r="O76" s="192">
        <f t="shared" si="191"/>
        <v>0</v>
      </c>
      <c r="P76" s="192">
        <f t="shared" ref="P76:AF77" si="212">IF(P$6=$L76,IF(OR($L76="Deposit Allocated",$E76="Deposit Detail"),$K76,SUM($F76:$G76)),0)</f>
        <v>0</v>
      </c>
      <c r="Q76" s="192">
        <f t="shared" si="212"/>
        <v>0</v>
      </c>
      <c r="R76" s="192">
        <f t="shared" si="212"/>
        <v>0</v>
      </c>
      <c r="S76" s="192">
        <f t="shared" si="212"/>
        <v>0</v>
      </c>
      <c r="T76" s="192">
        <f t="shared" si="212"/>
        <v>0</v>
      </c>
      <c r="U76" s="192">
        <f t="shared" si="212"/>
        <v>0</v>
      </c>
      <c r="V76" s="192">
        <f t="shared" si="212"/>
        <v>0</v>
      </c>
      <c r="W76" s="192">
        <f t="shared" si="212"/>
        <v>0</v>
      </c>
      <c r="X76" s="192">
        <f t="shared" si="212"/>
        <v>0</v>
      </c>
      <c r="Y76" s="192">
        <f t="shared" si="212"/>
        <v>0</v>
      </c>
      <c r="Z76" s="192">
        <f t="shared" si="212"/>
        <v>0</v>
      </c>
      <c r="AA76" s="192">
        <f t="shared" si="212"/>
        <v>0</v>
      </c>
      <c r="AB76" s="192">
        <f t="shared" si="212"/>
        <v>0</v>
      </c>
      <c r="AC76" s="192">
        <f t="shared" si="212"/>
        <v>0</v>
      </c>
      <c r="AD76" s="192">
        <f t="shared" si="212"/>
        <v>0</v>
      </c>
      <c r="AE76" s="192">
        <f t="shared" si="212"/>
        <v>0</v>
      </c>
      <c r="AF76" s="192">
        <f t="shared" si="212"/>
        <v>0</v>
      </c>
      <c r="AG76" s="192">
        <f t="shared" ref="AG76:AT77" si="213">IF(AG$6=$L76,IF(OR($L76="Deposit Allocated",$E76="Deposit Detail"),$K76,SUM($F76:$G76)),0)</f>
        <v>0</v>
      </c>
      <c r="AH76" s="192">
        <f t="shared" si="213"/>
        <v>0</v>
      </c>
      <c r="AI76" s="192">
        <f t="shared" si="213"/>
        <v>0</v>
      </c>
      <c r="AJ76" s="192">
        <f t="shared" si="213"/>
        <v>0</v>
      </c>
      <c r="AK76" s="192">
        <f t="shared" si="213"/>
        <v>0</v>
      </c>
      <c r="AL76" s="192">
        <f t="shared" si="213"/>
        <v>0</v>
      </c>
      <c r="AM76" s="192">
        <f t="shared" si="213"/>
        <v>0</v>
      </c>
      <c r="AN76" s="192">
        <f t="shared" si="213"/>
        <v>0</v>
      </c>
      <c r="AO76" s="192">
        <f t="shared" si="213"/>
        <v>0</v>
      </c>
      <c r="AP76" s="192">
        <f t="shared" si="213"/>
        <v>0</v>
      </c>
      <c r="AQ76" s="192">
        <f t="shared" si="213"/>
        <v>0</v>
      </c>
      <c r="AR76" s="192">
        <f t="shared" si="213"/>
        <v>0</v>
      </c>
      <c r="AS76" s="192">
        <f t="shared" si="213"/>
        <v>0</v>
      </c>
      <c r="AT76" s="192">
        <f t="shared" si="213"/>
        <v>0</v>
      </c>
      <c r="AU76" s="192">
        <f t="shared" ref="AU76:BI77" si="214">IF(AU$6=$L76,IF(OR($L76="Deposit Allocated",$E76="Deposit Detail"),$K76,SUM($F76:$G76)),0)</f>
        <v>0</v>
      </c>
      <c r="AV76" s="192">
        <f t="shared" si="214"/>
        <v>0</v>
      </c>
      <c r="AW76" s="192">
        <f t="shared" si="214"/>
        <v>0</v>
      </c>
      <c r="AX76" s="192">
        <f t="shared" si="214"/>
        <v>0</v>
      </c>
      <c r="AY76" s="192">
        <f t="shared" si="214"/>
        <v>0</v>
      </c>
      <c r="AZ76" s="192">
        <f t="shared" si="214"/>
        <v>0</v>
      </c>
      <c r="BA76" s="192">
        <f t="shared" si="214"/>
        <v>0</v>
      </c>
      <c r="BB76" s="192">
        <f t="shared" si="214"/>
        <v>0</v>
      </c>
      <c r="BC76" s="192">
        <f t="shared" si="214"/>
        <v>0</v>
      </c>
      <c r="BD76" s="192">
        <f t="shared" si="214"/>
        <v>0</v>
      </c>
      <c r="BE76" s="192">
        <f t="shared" si="214"/>
        <v>0</v>
      </c>
      <c r="BF76" s="192">
        <f t="shared" si="214"/>
        <v>0</v>
      </c>
      <c r="BG76" s="192">
        <f t="shared" si="214"/>
        <v>0</v>
      </c>
      <c r="BH76" s="192">
        <f t="shared" si="214"/>
        <v>0</v>
      </c>
      <c r="BI76" s="192">
        <f t="shared" si="214"/>
        <v>0</v>
      </c>
      <c r="BJ76" s="192">
        <f t="shared" ref="BJ76:BX77" si="215">IF(BJ$6=$L76,IF(OR($L76="Deposit Allocated",$E76="Deposit Detail"),$K76,SUM($F76:$G76)),0)</f>
        <v>0</v>
      </c>
      <c r="BK76" s="192">
        <f t="shared" si="215"/>
        <v>0</v>
      </c>
      <c r="BL76" s="192">
        <f t="shared" si="215"/>
        <v>0</v>
      </c>
      <c r="BM76" s="192">
        <f t="shared" si="196"/>
        <v>0</v>
      </c>
      <c r="BN76" s="192">
        <f t="shared" si="215"/>
        <v>0</v>
      </c>
      <c r="BO76" s="192">
        <f t="shared" si="215"/>
        <v>0</v>
      </c>
      <c r="BP76" s="192">
        <f t="shared" si="215"/>
        <v>0</v>
      </c>
      <c r="BQ76" s="192">
        <f t="shared" si="215"/>
        <v>0</v>
      </c>
      <c r="BR76" s="192">
        <f t="shared" si="215"/>
        <v>0</v>
      </c>
      <c r="BS76" s="192">
        <f t="shared" si="215"/>
        <v>0</v>
      </c>
      <c r="BT76" s="192">
        <f t="shared" si="215"/>
        <v>0</v>
      </c>
      <c r="BU76" s="192">
        <f t="shared" si="215"/>
        <v>0</v>
      </c>
      <c r="BV76" s="192">
        <f t="shared" si="215"/>
        <v>0</v>
      </c>
      <c r="BW76" s="192">
        <f t="shared" si="215"/>
        <v>0</v>
      </c>
      <c r="BX76" s="192">
        <f t="shared" si="215"/>
        <v>0</v>
      </c>
      <c r="BY76" s="192">
        <f t="shared" si="210"/>
        <v>0</v>
      </c>
      <c r="BZ76" s="192">
        <f t="shared" si="210"/>
        <v>0</v>
      </c>
      <c r="CA76" s="192">
        <f t="shared" si="210"/>
        <v>0</v>
      </c>
      <c r="CB76" s="192">
        <f t="shared" si="210"/>
        <v>0</v>
      </c>
      <c r="CC76" s="192">
        <f t="shared" si="210"/>
        <v>0</v>
      </c>
      <c r="CD76" s="192">
        <f t="shared" si="210"/>
        <v>0</v>
      </c>
      <c r="CE76" s="192">
        <f t="shared" si="210"/>
        <v>0</v>
      </c>
      <c r="CF76" s="192">
        <f t="shared" si="210"/>
        <v>0</v>
      </c>
      <c r="CG76" s="192">
        <f t="shared" si="210"/>
        <v>0</v>
      </c>
      <c r="CH76" s="192">
        <f t="shared" si="210"/>
        <v>0</v>
      </c>
      <c r="CI76" s="192">
        <f t="shared" si="210"/>
        <v>0</v>
      </c>
      <c r="CJ76" s="192">
        <f t="shared" si="210"/>
        <v>0</v>
      </c>
      <c r="CK76" s="192">
        <f t="shared" si="210"/>
        <v>0</v>
      </c>
      <c r="CL76" s="192">
        <f t="shared" si="210"/>
        <v>0</v>
      </c>
      <c r="CM76" s="192">
        <f t="shared" si="210"/>
        <v>0</v>
      </c>
      <c r="CN76" s="192">
        <f t="shared" si="210"/>
        <v>0</v>
      </c>
      <c r="CO76" s="192">
        <f t="shared" si="211"/>
        <v>0</v>
      </c>
      <c r="CP76" s="192">
        <f t="shared" si="211"/>
        <v>0</v>
      </c>
      <c r="CQ76" s="192">
        <f t="shared" si="211"/>
        <v>0</v>
      </c>
      <c r="CR76" s="192">
        <f t="shared" si="211"/>
        <v>0</v>
      </c>
      <c r="CS76" s="192">
        <f t="shared" si="211"/>
        <v>0</v>
      </c>
      <c r="CT76" s="192">
        <f t="shared" si="211"/>
        <v>0</v>
      </c>
      <c r="CU76" s="192">
        <f t="shared" si="211"/>
        <v>0</v>
      </c>
      <c r="CV76" s="192">
        <f t="shared" si="211"/>
        <v>0</v>
      </c>
      <c r="CW76" s="192">
        <f t="shared" si="211"/>
        <v>0</v>
      </c>
      <c r="CX76" s="192">
        <f t="shared" si="211"/>
        <v>0</v>
      </c>
      <c r="CY76" s="192">
        <f t="shared" si="211"/>
        <v>0</v>
      </c>
      <c r="CZ76" s="192">
        <f t="shared" si="211"/>
        <v>0</v>
      </c>
      <c r="DA76" s="192">
        <f t="shared" si="211"/>
        <v>0</v>
      </c>
      <c r="DB76" s="192">
        <f t="shared" ref="DB76:DQ92" si="216">IF(DB$6=$L76,IF(OR($L76="Deposit Allocated",$E76="Deposit Detail"),$K76,SUM($F76:$G76)),0)</f>
        <v>0</v>
      </c>
      <c r="DC76" s="192">
        <f t="shared" si="216"/>
        <v>0</v>
      </c>
      <c r="DD76" s="192">
        <f t="shared" si="216"/>
        <v>0</v>
      </c>
      <c r="DE76" s="192">
        <f t="shared" si="216"/>
        <v>0</v>
      </c>
      <c r="DF76" s="192">
        <f t="shared" si="216"/>
        <v>0</v>
      </c>
      <c r="DG76" s="192">
        <f t="shared" si="216"/>
        <v>0</v>
      </c>
      <c r="DH76" s="192">
        <f t="shared" si="216"/>
        <v>0</v>
      </c>
      <c r="DI76" s="192">
        <f t="shared" si="216"/>
        <v>0</v>
      </c>
      <c r="DJ76" s="192">
        <f t="shared" si="216"/>
        <v>0</v>
      </c>
      <c r="DK76" s="192">
        <f t="shared" si="216"/>
        <v>0</v>
      </c>
      <c r="DL76" s="192">
        <f t="shared" si="216"/>
        <v>0</v>
      </c>
      <c r="DM76" s="192">
        <f t="shared" si="216"/>
        <v>0</v>
      </c>
      <c r="DN76" s="192">
        <f t="shared" si="216"/>
        <v>0</v>
      </c>
      <c r="DO76" s="192">
        <f t="shared" si="216"/>
        <v>0</v>
      </c>
      <c r="DP76" s="192">
        <f t="shared" si="216"/>
        <v>0</v>
      </c>
      <c r="DQ76" s="192">
        <f t="shared" si="216"/>
        <v>0</v>
      </c>
      <c r="DR76" s="192">
        <f t="shared" ref="DR76:DT93" si="217">IF(DR$6=$L76,IF(OR($L76="Deposit Allocated",$E76="Deposit Detail"),$K76,SUM($F76:$G76)),0)</f>
        <v>0</v>
      </c>
      <c r="DS76" s="192">
        <f t="shared" si="217"/>
        <v>0</v>
      </c>
      <c r="DT76" s="192">
        <f t="shared" si="217"/>
        <v>0</v>
      </c>
    </row>
    <row r="77" spans="1:124" s="193" customFormat="1" ht="12.75" customHeight="1" x14ac:dyDescent="0.25">
      <c r="A77" s="179" t="s">
        <v>94</v>
      </c>
      <c r="B77" s="180">
        <f t="shared" si="201"/>
        <v>109</v>
      </c>
      <c r="C77" s="181">
        <v>43646</v>
      </c>
      <c r="D77" s="194"/>
      <c r="E77" s="195" t="s">
        <v>144</v>
      </c>
      <c r="F77" s="196">
        <v>200</v>
      </c>
      <c r="G77" s="197"/>
      <c r="H77" s="186">
        <f t="shared" si="189"/>
        <v>19612.830000000002</v>
      </c>
      <c r="I77" s="187" t="s">
        <v>165</v>
      </c>
      <c r="J77" s="188" t="s">
        <v>174</v>
      </c>
      <c r="K77" s="189"/>
      <c r="L77" s="190" t="s">
        <v>83</v>
      </c>
      <c r="M77" s="191"/>
      <c r="N77" s="183" t="str">
        <f t="shared" si="190"/>
        <v/>
      </c>
      <c r="O77" s="192">
        <f t="shared" si="191"/>
        <v>0</v>
      </c>
      <c r="P77" s="192">
        <f t="shared" si="212"/>
        <v>0</v>
      </c>
      <c r="Q77" s="192">
        <f t="shared" si="212"/>
        <v>0</v>
      </c>
      <c r="R77" s="192">
        <f t="shared" si="212"/>
        <v>0</v>
      </c>
      <c r="S77" s="192">
        <f t="shared" si="212"/>
        <v>0</v>
      </c>
      <c r="T77" s="192">
        <f t="shared" si="212"/>
        <v>0</v>
      </c>
      <c r="U77" s="192">
        <f t="shared" si="212"/>
        <v>0</v>
      </c>
      <c r="V77" s="192">
        <f t="shared" si="212"/>
        <v>0</v>
      </c>
      <c r="W77" s="192">
        <f t="shared" si="212"/>
        <v>0</v>
      </c>
      <c r="X77" s="192">
        <f t="shared" si="212"/>
        <v>0</v>
      </c>
      <c r="Y77" s="192">
        <f t="shared" si="212"/>
        <v>0</v>
      </c>
      <c r="Z77" s="192">
        <f t="shared" si="212"/>
        <v>0</v>
      </c>
      <c r="AA77" s="192">
        <f t="shared" si="212"/>
        <v>0</v>
      </c>
      <c r="AB77" s="192">
        <f t="shared" si="212"/>
        <v>0</v>
      </c>
      <c r="AC77" s="192">
        <f t="shared" si="212"/>
        <v>0</v>
      </c>
      <c r="AD77" s="192">
        <f t="shared" si="212"/>
        <v>0</v>
      </c>
      <c r="AE77" s="192">
        <f t="shared" si="212"/>
        <v>0</v>
      </c>
      <c r="AF77" s="192">
        <f t="shared" si="212"/>
        <v>0</v>
      </c>
      <c r="AG77" s="192">
        <f t="shared" si="213"/>
        <v>0</v>
      </c>
      <c r="AH77" s="192">
        <f t="shared" si="213"/>
        <v>0</v>
      </c>
      <c r="AI77" s="192">
        <f t="shared" si="213"/>
        <v>0</v>
      </c>
      <c r="AJ77" s="192">
        <f t="shared" si="213"/>
        <v>0</v>
      </c>
      <c r="AK77" s="192">
        <f t="shared" si="213"/>
        <v>0</v>
      </c>
      <c r="AL77" s="192">
        <f t="shared" si="213"/>
        <v>0</v>
      </c>
      <c r="AM77" s="192">
        <f t="shared" si="213"/>
        <v>0</v>
      </c>
      <c r="AN77" s="192">
        <f t="shared" si="213"/>
        <v>0</v>
      </c>
      <c r="AO77" s="192">
        <f t="shared" si="213"/>
        <v>0</v>
      </c>
      <c r="AP77" s="192">
        <f t="shared" si="213"/>
        <v>0</v>
      </c>
      <c r="AQ77" s="192">
        <f t="shared" si="213"/>
        <v>0</v>
      </c>
      <c r="AR77" s="192">
        <f t="shared" si="213"/>
        <v>0</v>
      </c>
      <c r="AS77" s="192">
        <f t="shared" si="213"/>
        <v>0</v>
      </c>
      <c r="AT77" s="192">
        <f t="shared" si="213"/>
        <v>0</v>
      </c>
      <c r="AU77" s="192">
        <f t="shared" si="214"/>
        <v>0</v>
      </c>
      <c r="AV77" s="192">
        <f t="shared" si="214"/>
        <v>0</v>
      </c>
      <c r="AW77" s="192">
        <f t="shared" si="214"/>
        <v>0</v>
      </c>
      <c r="AX77" s="192">
        <f t="shared" si="214"/>
        <v>0</v>
      </c>
      <c r="AY77" s="192">
        <f t="shared" si="214"/>
        <v>0</v>
      </c>
      <c r="AZ77" s="192">
        <f t="shared" si="214"/>
        <v>0</v>
      </c>
      <c r="BA77" s="192">
        <f t="shared" si="214"/>
        <v>0</v>
      </c>
      <c r="BB77" s="192">
        <f t="shared" si="214"/>
        <v>0</v>
      </c>
      <c r="BC77" s="192">
        <f t="shared" si="214"/>
        <v>0</v>
      </c>
      <c r="BD77" s="192">
        <f t="shared" si="214"/>
        <v>0</v>
      </c>
      <c r="BE77" s="192">
        <f t="shared" si="214"/>
        <v>0</v>
      </c>
      <c r="BF77" s="192">
        <f t="shared" si="214"/>
        <v>0</v>
      </c>
      <c r="BG77" s="192">
        <f t="shared" si="214"/>
        <v>0</v>
      </c>
      <c r="BH77" s="192">
        <f t="shared" si="214"/>
        <v>0</v>
      </c>
      <c r="BI77" s="192">
        <f t="shared" si="214"/>
        <v>0</v>
      </c>
      <c r="BJ77" s="192">
        <f t="shared" si="215"/>
        <v>0</v>
      </c>
      <c r="BK77" s="192">
        <f t="shared" si="215"/>
        <v>0</v>
      </c>
      <c r="BL77" s="192">
        <f t="shared" si="215"/>
        <v>0</v>
      </c>
      <c r="BM77" s="192">
        <f t="shared" si="196"/>
        <v>0</v>
      </c>
      <c r="BN77" s="192">
        <f t="shared" si="215"/>
        <v>0</v>
      </c>
      <c r="BO77" s="192">
        <f t="shared" si="215"/>
        <v>0</v>
      </c>
      <c r="BP77" s="192">
        <f t="shared" si="215"/>
        <v>0</v>
      </c>
      <c r="BQ77" s="192">
        <f t="shared" si="215"/>
        <v>0</v>
      </c>
      <c r="BR77" s="192">
        <f t="shared" si="215"/>
        <v>0</v>
      </c>
      <c r="BS77" s="192">
        <f t="shared" si="215"/>
        <v>0</v>
      </c>
      <c r="BT77" s="192">
        <f t="shared" si="215"/>
        <v>0</v>
      </c>
      <c r="BU77" s="192">
        <f t="shared" si="215"/>
        <v>0</v>
      </c>
      <c r="BV77" s="192">
        <f t="shared" si="215"/>
        <v>0</v>
      </c>
      <c r="BW77" s="192">
        <f t="shared" si="215"/>
        <v>0</v>
      </c>
      <c r="BX77" s="192">
        <f t="shared" si="215"/>
        <v>0</v>
      </c>
      <c r="BY77" s="192">
        <f t="shared" si="210"/>
        <v>0</v>
      </c>
      <c r="BZ77" s="192">
        <f t="shared" si="210"/>
        <v>0</v>
      </c>
      <c r="CA77" s="192">
        <f t="shared" si="210"/>
        <v>0</v>
      </c>
      <c r="CB77" s="192">
        <f t="shared" si="210"/>
        <v>0</v>
      </c>
      <c r="CC77" s="192">
        <f t="shared" si="210"/>
        <v>0</v>
      </c>
      <c r="CD77" s="192">
        <f t="shared" si="210"/>
        <v>0</v>
      </c>
      <c r="CE77" s="192">
        <f t="shared" si="210"/>
        <v>0</v>
      </c>
      <c r="CF77" s="192">
        <f t="shared" si="210"/>
        <v>0</v>
      </c>
      <c r="CG77" s="192">
        <f t="shared" si="210"/>
        <v>0</v>
      </c>
      <c r="CH77" s="192">
        <f t="shared" si="210"/>
        <v>0</v>
      </c>
      <c r="CI77" s="192">
        <f t="shared" si="210"/>
        <v>0</v>
      </c>
      <c r="CJ77" s="192">
        <f t="shared" si="210"/>
        <v>0</v>
      </c>
      <c r="CK77" s="192">
        <f t="shared" si="210"/>
        <v>0</v>
      </c>
      <c r="CL77" s="192">
        <f t="shared" si="210"/>
        <v>0</v>
      </c>
      <c r="CM77" s="192">
        <f t="shared" si="210"/>
        <v>0</v>
      </c>
      <c r="CN77" s="192">
        <f t="shared" si="210"/>
        <v>0</v>
      </c>
      <c r="CO77" s="192">
        <f t="shared" si="211"/>
        <v>0</v>
      </c>
      <c r="CP77" s="192">
        <f t="shared" si="211"/>
        <v>0</v>
      </c>
      <c r="CQ77" s="192">
        <f t="shared" si="211"/>
        <v>0</v>
      </c>
      <c r="CR77" s="192">
        <f t="shared" si="211"/>
        <v>0</v>
      </c>
      <c r="CS77" s="192">
        <f t="shared" si="211"/>
        <v>0</v>
      </c>
      <c r="CT77" s="192">
        <f t="shared" si="211"/>
        <v>0</v>
      </c>
      <c r="CU77" s="192">
        <f t="shared" si="211"/>
        <v>0</v>
      </c>
      <c r="CV77" s="192">
        <f t="shared" si="211"/>
        <v>0</v>
      </c>
      <c r="CW77" s="192">
        <f t="shared" si="211"/>
        <v>0</v>
      </c>
      <c r="CX77" s="192">
        <f t="shared" si="211"/>
        <v>0</v>
      </c>
      <c r="CY77" s="192">
        <f t="shared" si="211"/>
        <v>0</v>
      </c>
      <c r="CZ77" s="192">
        <f t="shared" si="211"/>
        <v>0</v>
      </c>
      <c r="DA77" s="192">
        <f t="shared" si="211"/>
        <v>0</v>
      </c>
      <c r="DB77" s="192">
        <f t="shared" si="216"/>
        <v>0</v>
      </c>
      <c r="DC77" s="192">
        <f t="shared" si="216"/>
        <v>0</v>
      </c>
      <c r="DD77" s="192">
        <f t="shared" si="216"/>
        <v>0</v>
      </c>
      <c r="DE77" s="192">
        <f t="shared" si="216"/>
        <v>0</v>
      </c>
      <c r="DF77" s="192">
        <f t="shared" si="216"/>
        <v>0</v>
      </c>
      <c r="DG77" s="192">
        <f t="shared" si="216"/>
        <v>0</v>
      </c>
      <c r="DH77" s="192">
        <f t="shared" si="216"/>
        <v>0</v>
      </c>
      <c r="DI77" s="192">
        <f t="shared" si="216"/>
        <v>0</v>
      </c>
      <c r="DJ77" s="192">
        <f t="shared" si="216"/>
        <v>0</v>
      </c>
      <c r="DK77" s="192">
        <f t="shared" si="216"/>
        <v>0</v>
      </c>
      <c r="DL77" s="192">
        <f t="shared" si="216"/>
        <v>0</v>
      </c>
      <c r="DM77" s="192">
        <f t="shared" si="216"/>
        <v>0</v>
      </c>
      <c r="DN77" s="192">
        <f t="shared" si="216"/>
        <v>0</v>
      </c>
      <c r="DO77" s="192">
        <f t="shared" si="216"/>
        <v>0</v>
      </c>
      <c r="DP77" s="192">
        <f t="shared" si="216"/>
        <v>0</v>
      </c>
      <c r="DQ77" s="192">
        <f t="shared" si="216"/>
        <v>0</v>
      </c>
      <c r="DR77" s="192">
        <f t="shared" si="217"/>
        <v>0</v>
      </c>
      <c r="DS77" s="192">
        <f t="shared" si="217"/>
        <v>0</v>
      </c>
      <c r="DT77" s="192">
        <f t="shared" si="217"/>
        <v>0</v>
      </c>
    </row>
    <row r="78" spans="1:124" ht="12.75" customHeight="1" x14ac:dyDescent="0.25">
      <c r="A78" s="65" t="s">
        <v>94</v>
      </c>
      <c r="B78" s="198">
        <f t="shared" si="201"/>
        <v>110</v>
      </c>
      <c r="C78" s="66">
        <v>43647</v>
      </c>
      <c r="D78" s="67"/>
      <c r="E78" s="68" t="s">
        <v>144</v>
      </c>
      <c r="F78" s="71">
        <v>89.6</v>
      </c>
      <c r="G78" s="109"/>
      <c r="H78" s="199">
        <f t="shared" si="189"/>
        <v>19702.43</v>
      </c>
      <c r="I78" s="69" t="s">
        <v>284</v>
      </c>
      <c r="J78" s="69" t="s">
        <v>285</v>
      </c>
      <c r="K78" s="70"/>
      <c r="L78" s="291" t="s">
        <v>286</v>
      </c>
      <c r="M78" s="201" t="str">
        <f>IF(ISNA(MATCH($L78,'Linked Budget'!$B$6:$B$129,0)),"UNBUDGETED","")</f>
        <v/>
      </c>
      <c r="N78" s="202" t="str">
        <f t="shared" ref="N78" si="218">IF(AND(O78&lt;0,O78&lt;&gt;G78),"MISMATCH",IF(AND(O78&gt;0,O78&lt;&gt;F78,E78&lt;&gt;"Deposit Detail"),"MISMATCH",IF(AND(O78&gt;0,O78&lt;&gt;K78,E78="Deposit Detail"),"MISMATCH","")))</f>
        <v/>
      </c>
      <c r="O78" s="107">
        <f t="shared" ref="O78" si="219">SUM(P78:DU78)</f>
        <v>89.6</v>
      </c>
      <c r="P78" s="107">
        <f t="shared" ref="P78:BZ82" si="220">IF(P$6=$L78,IF(OR($L78="Deposit Allocated",$E78="Deposit Detail"),$K78,SUM($F78:$G78)),0)</f>
        <v>0</v>
      </c>
      <c r="Q78" s="107">
        <f t="shared" si="220"/>
        <v>0</v>
      </c>
      <c r="R78" s="107">
        <f t="shared" si="220"/>
        <v>0</v>
      </c>
      <c r="S78" s="107">
        <f t="shared" si="220"/>
        <v>0</v>
      </c>
      <c r="T78" s="107">
        <f t="shared" si="220"/>
        <v>89.6</v>
      </c>
      <c r="U78" s="107">
        <f t="shared" si="220"/>
        <v>0</v>
      </c>
      <c r="V78" s="107">
        <f t="shared" si="220"/>
        <v>0</v>
      </c>
      <c r="W78" s="107">
        <f t="shared" si="220"/>
        <v>0</v>
      </c>
      <c r="X78" s="107">
        <f t="shared" si="220"/>
        <v>0</v>
      </c>
      <c r="Y78" s="107">
        <f t="shared" si="220"/>
        <v>0</v>
      </c>
      <c r="Z78" s="107">
        <f t="shared" si="220"/>
        <v>0</v>
      </c>
      <c r="AA78" s="107">
        <f t="shared" si="220"/>
        <v>0</v>
      </c>
      <c r="AB78" s="107">
        <f t="shared" si="220"/>
        <v>0</v>
      </c>
      <c r="AC78" s="107">
        <f t="shared" si="220"/>
        <v>0</v>
      </c>
      <c r="AD78" s="107">
        <f t="shared" si="220"/>
        <v>0</v>
      </c>
      <c r="AE78" s="107">
        <f t="shared" si="220"/>
        <v>0</v>
      </c>
      <c r="AF78" s="107">
        <f t="shared" si="220"/>
        <v>0</v>
      </c>
      <c r="AG78" s="107">
        <f t="shared" si="220"/>
        <v>0</v>
      </c>
      <c r="AH78" s="107">
        <f t="shared" si="220"/>
        <v>0</v>
      </c>
      <c r="AI78" s="107">
        <f t="shared" si="220"/>
        <v>0</v>
      </c>
      <c r="AJ78" s="107">
        <f t="shared" si="220"/>
        <v>0</v>
      </c>
      <c r="AK78" s="107">
        <f t="shared" si="220"/>
        <v>0</v>
      </c>
      <c r="AL78" s="107">
        <f t="shared" si="220"/>
        <v>0</v>
      </c>
      <c r="AM78" s="107">
        <f t="shared" si="220"/>
        <v>0</v>
      </c>
      <c r="AN78" s="107">
        <f t="shared" si="220"/>
        <v>0</v>
      </c>
      <c r="AO78" s="107">
        <f t="shared" si="220"/>
        <v>0</v>
      </c>
      <c r="AP78" s="107">
        <f t="shared" si="220"/>
        <v>0</v>
      </c>
      <c r="AQ78" s="107">
        <f t="shared" si="220"/>
        <v>0</v>
      </c>
      <c r="AR78" s="107">
        <f t="shared" si="220"/>
        <v>0</v>
      </c>
      <c r="AS78" s="107">
        <f t="shared" si="220"/>
        <v>0</v>
      </c>
      <c r="AT78" s="107">
        <f t="shared" si="220"/>
        <v>0</v>
      </c>
      <c r="AU78" s="107">
        <f t="shared" si="220"/>
        <v>0</v>
      </c>
      <c r="AV78" s="107">
        <f t="shared" si="220"/>
        <v>0</v>
      </c>
      <c r="AW78" s="107">
        <f t="shared" si="220"/>
        <v>0</v>
      </c>
      <c r="AX78" s="107">
        <f t="shared" si="220"/>
        <v>0</v>
      </c>
      <c r="AY78" s="107">
        <f t="shared" si="220"/>
        <v>0</v>
      </c>
      <c r="AZ78" s="107">
        <f t="shared" si="220"/>
        <v>0</v>
      </c>
      <c r="BA78" s="107">
        <f t="shared" si="220"/>
        <v>0</v>
      </c>
      <c r="BB78" s="107">
        <f t="shared" si="220"/>
        <v>0</v>
      </c>
      <c r="BC78" s="107">
        <f t="shared" si="220"/>
        <v>0</v>
      </c>
      <c r="BD78" s="107">
        <f t="shared" si="220"/>
        <v>0</v>
      </c>
      <c r="BE78" s="107">
        <f t="shared" si="220"/>
        <v>0</v>
      </c>
      <c r="BF78" s="107">
        <f t="shared" si="220"/>
        <v>0</v>
      </c>
      <c r="BG78" s="107">
        <f t="shared" si="220"/>
        <v>0</v>
      </c>
      <c r="BH78" s="107">
        <f t="shared" si="220"/>
        <v>0</v>
      </c>
      <c r="BI78" s="107">
        <f t="shared" si="220"/>
        <v>0</v>
      </c>
      <c r="BJ78" s="107">
        <f t="shared" si="220"/>
        <v>0</v>
      </c>
      <c r="BK78" s="107">
        <f t="shared" si="220"/>
        <v>0</v>
      </c>
      <c r="BL78" s="107">
        <f t="shared" si="220"/>
        <v>0</v>
      </c>
      <c r="BM78" s="107">
        <f t="shared" si="196"/>
        <v>0</v>
      </c>
      <c r="BN78" s="107">
        <f t="shared" si="220"/>
        <v>0</v>
      </c>
      <c r="BO78" s="107">
        <f t="shared" si="220"/>
        <v>0</v>
      </c>
      <c r="BP78" s="107">
        <f t="shared" si="220"/>
        <v>0</v>
      </c>
      <c r="BQ78" s="107">
        <f t="shared" si="220"/>
        <v>0</v>
      </c>
      <c r="BR78" s="107">
        <f t="shared" si="220"/>
        <v>0</v>
      </c>
      <c r="BS78" s="107">
        <f t="shared" si="220"/>
        <v>0</v>
      </c>
      <c r="BT78" s="107">
        <f t="shared" si="220"/>
        <v>0</v>
      </c>
      <c r="BU78" s="107">
        <f t="shared" si="220"/>
        <v>0</v>
      </c>
      <c r="BV78" s="107">
        <f t="shared" si="220"/>
        <v>0</v>
      </c>
      <c r="BW78" s="107">
        <f t="shared" si="220"/>
        <v>0</v>
      </c>
      <c r="BX78" s="107">
        <f t="shared" si="220"/>
        <v>0</v>
      </c>
      <c r="BY78" s="107">
        <f t="shared" si="220"/>
        <v>0</v>
      </c>
      <c r="BZ78" s="107">
        <f t="shared" si="220"/>
        <v>0</v>
      </c>
      <c r="CA78" s="107">
        <f t="shared" si="210"/>
        <v>0</v>
      </c>
      <c r="CB78" s="107">
        <f t="shared" si="210"/>
        <v>0</v>
      </c>
      <c r="CC78" s="107">
        <f t="shared" si="210"/>
        <v>0</v>
      </c>
      <c r="CD78" s="107">
        <f t="shared" si="210"/>
        <v>0</v>
      </c>
      <c r="CE78" s="107">
        <f t="shared" si="210"/>
        <v>0</v>
      </c>
      <c r="CF78" s="107">
        <f t="shared" si="210"/>
        <v>0</v>
      </c>
      <c r="CG78" s="107">
        <f t="shared" si="210"/>
        <v>0</v>
      </c>
      <c r="CH78" s="107">
        <f t="shared" si="210"/>
        <v>0</v>
      </c>
      <c r="CI78" s="107">
        <f t="shared" si="210"/>
        <v>0</v>
      </c>
      <c r="CJ78" s="107">
        <f t="shared" si="210"/>
        <v>0</v>
      </c>
      <c r="CK78" s="107">
        <f t="shared" si="210"/>
        <v>0</v>
      </c>
      <c r="CL78" s="107">
        <f t="shared" si="210"/>
        <v>0</v>
      </c>
      <c r="CM78" s="107">
        <f t="shared" si="210"/>
        <v>0</v>
      </c>
      <c r="CN78" s="107">
        <f t="shared" si="210"/>
        <v>0</v>
      </c>
      <c r="CO78" s="107">
        <f t="shared" si="211"/>
        <v>0</v>
      </c>
      <c r="CP78" s="107">
        <f t="shared" si="211"/>
        <v>0</v>
      </c>
      <c r="CQ78" s="107">
        <f t="shared" si="211"/>
        <v>0</v>
      </c>
      <c r="CR78" s="107">
        <f t="shared" si="211"/>
        <v>0</v>
      </c>
      <c r="CS78" s="107">
        <f t="shared" si="211"/>
        <v>0</v>
      </c>
      <c r="CT78" s="107">
        <f t="shared" si="211"/>
        <v>0</v>
      </c>
      <c r="CU78" s="107">
        <f t="shared" si="211"/>
        <v>0</v>
      </c>
      <c r="CV78" s="107">
        <f t="shared" si="211"/>
        <v>0</v>
      </c>
      <c r="CW78" s="107">
        <f t="shared" si="211"/>
        <v>0</v>
      </c>
      <c r="CX78" s="107">
        <f t="shared" si="211"/>
        <v>0</v>
      </c>
      <c r="CY78" s="107">
        <f t="shared" si="211"/>
        <v>0</v>
      </c>
      <c r="CZ78" s="107">
        <f t="shared" si="211"/>
        <v>0</v>
      </c>
      <c r="DA78" s="107">
        <f t="shared" si="211"/>
        <v>0</v>
      </c>
      <c r="DB78" s="107">
        <f t="shared" si="211"/>
        <v>0</v>
      </c>
      <c r="DC78" s="107">
        <f t="shared" si="216"/>
        <v>0</v>
      </c>
      <c r="DD78" s="107">
        <f t="shared" si="216"/>
        <v>0</v>
      </c>
      <c r="DE78" s="107">
        <f t="shared" si="216"/>
        <v>0</v>
      </c>
      <c r="DF78" s="107">
        <f t="shared" si="216"/>
        <v>0</v>
      </c>
      <c r="DG78" s="107">
        <f t="shared" si="216"/>
        <v>0</v>
      </c>
      <c r="DH78" s="107">
        <f t="shared" si="216"/>
        <v>0</v>
      </c>
      <c r="DI78" s="107">
        <f t="shared" si="216"/>
        <v>0</v>
      </c>
      <c r="DJ78" s="107">
        <f t="shared" si="216"/>
        <v>0</v>
      </c>
      <c r="DK78" s="107">
        <f t="shared" si="216"/>
        <v>0</v>
      </c>
      <c r="DL78" s="107">
        <f t="shared" si="216"/>
        <v>0</v>
      </c>
      <c r="DM78" s="107">
        <f t="shared" si="216"/>
        <v>0</v>
      </c>
      <c r="DN78" s="107">
        <f t="shared" si="216"/>
        <v>0</v>
      </c>
      <c r="DO78" s="107">
        <f t="shared" si="216"/>
        <v>0</v>
      </c>
      <c r="DP78" s="107">
        <f t="shared" si="216"/>
        <v>0</v>
      </c>
      <c r="DQ78" s="107">
        <f t="shared" si="216"/>
        <v>0</v>
      </c>
      <c r="DR78" s="107">
        <f t="shared" si="217"/>
        <v>0</v>
      </c>
      <c r="DS78" s="107">
        <f t="shared" si="217"/>
        <v>0</v>
      </c>
      <c r="DT78" s="107">
        <f t="shared" si="217"/>
        <v>0</v>
      </c>
    </row>
    <row r="79" spans="1:124" ht="12.75" customHeight="1" x14ac:dyDescent="0.25">
      <c r="A79" s="65" t="s">
        <v>129</v>
      </c>
      <c r="B79" s="198">
        <f t="shared" si="201"/>
        <v>111</v>
      </c>
      <c r="C79" s="66">
        <v>43674</v>
      </c>
      <c r="D79" s="67"/>
      <c r="E79" s="68">
        <v>7133</v>
      </c>
      <c r="F79" s="71"/>
      <c r="G79" s="109">
        <v>-4536</v>
      </c>
      <c r="H79" s="199">
        <f t="shared" si="189"/>
        <v>15166.43</v>
      </c>
      <c r="I79" s="69" t="s">
        <v>235</v>
      </c>
      <c r="J79" s="69" t="s">
        <v>237</v>
      </c>
      <c r="K79" s="70"/>
      <c r="L79" s="291" t="s">
        <v>181</v>
      </c>
      <c r="M79" s="201" t="str">
        <f>IF(ISNA(MATCH($L79,'Linked Budget'!$B$6:$B$129,0)),"UNBUDGETED","")</f>
        <v/>
      </c>
      <c r="N79" s="202" t="str">
        <f t="shared" si="190"/>
        <v/>
      </c>
      <c r="O79" s="107">
        <f t="shared" si="191"/>
        <v>-4536</v>
      </c>
      <c r="P79" s="107">
        <f t="shared" si="220"/>
        <v>0</v>
      </c>
      <c r="Q79" s="107">
        <f t="shared" si="220"/>
        <v>0</v>
      </c>
      <c r="R79" s="107">
        <f t="shared" si="220"/>
        <v>0</v>
      </c>
      <c r="S79" s="107">
        <f t="shared" si="220"/>
        <v>0</v>
      </c>
      <c r="T79" s="107">
        <f t="shared" si="220"/>
        <v>0</v>
      </c>
      <c r="U79" s="107">
        <f t="shared" si="220"/>
        <v>0</v>
      </c>
      <c r="V79" s="107">
        <f t="shared" si="220"/>
        <v>0</v>
      </c>
      <c r="W79" s="107">
        <f t="shared" si="220"/>
        <v>0</v>
      </c>
      <c r="X79" s="107">
        <f t="shared" si="220"/>
        <v>0</v>
      </c>
      <c r="Y79" s="107">
        <f t="shared" si="220"/>
        <v>0</v>
      </c>
      <c r="Z79" s="107">
        <f t="shared" si="220"/>
        <v>0</v>
      </c>
      <c r="AA79" s="107">
        <f t="shared" si="220"/>
        <v>0</v>
      </c>
      <c r="AB79" s="107">
        <f t="shared" si="220"/>
        <v>-4536</v>
      </c>
      <c r="AC79" s="107">
        <f t="shared" si="220"/>
        <v>0</v>
      </c>
      <c r="AD79" s="107">
        <f t="shared" si="220"/>
        <v>0</v>
      </c>
      <c r="AE79" s="107">
        <f t="shared" si="220"/>
        <v>0</v>
      </c>
      <c r="AF79" s="107">
        <f t="shared" si="220"/>
        <v>0</v>
      </c>
      <c r="AG79" s="107">
        <f t="shared" si="220"/>
        <v>0</v>
      </c>
      <c r="AH79" s="107">
        <f t="shared" si="220"/>
        <v>0</v>
      </c>
      <c r="AI79" s="107">
        <f t="shared" si="220"/>
        <v>0</v>
      </c>
      <c r="AJ79" s="107">
        <f t="shared" si="220"/>
        <v>0</v>
      </c>
      <c r="AK79" s="107">
        <f t="shared" si="220"/>
        <v>0</v>
      </c>
      <c r="AL79" s="107">
        <f t="shared" si="220"/>
        <v>0</v>
      </c>
      <c r="AM79" s="107">
        <f t="shared" si="220"/>
        <v>0</v>
      </c>
      <c r="AN79" s="107">
        <f t="shared" si="220"/>
        <v>0</v>
      </c>
      <c r="AO79" s="107">
        <f t="shared" si="220"/>
        <v>0</v>
      </c>
      <c r="AP79" s="107">
        <f t="shared" si="220"/>
        <v>0</v>
      </c>
      <c r="AQ79" s="107">
        <f t="shared" si="220"/>
        <v>0</v>
      </c>
      <c r="AR79" s="107">
        <f t="shared" si="220"/>
        <v>0</v>
      </c>
      <c r="AS79" s="107">
        <f t="shared" si="220"/>
        <v>0</v>
      </c>
      <c r="AT79" s="107">
        <f t="shared" si="220"/>
        <v>0</v>
      </c>
      <c r="AU79" s="107">
        <f t="shared" si="220"/>
        <v>0</v>
      </c>
      <c r="AV79" s="107">
        <f t="shared" si="220"/>
        <v>0</v>
      </c>
      <c r="AW79" s="107">
        <f t="shared" si="220"/>
        <v>0</v>
      </c>
      <c r="AX79" s="107">
        <f t="shared" si="220"/>
        <v>0</v>
      </c>
      <c r="AY79" s="107">
        <f t="shared" si="220"/>
        <v>0</v>
      </c>
      <c r="AZ79" s="107">
        <f t="shared" si="220"/>
        <v>0</v>
      </c>
      <c r="BA79" s="107">
        <f t="shared" si="220"/>
        <v>0</v>
      </c>
      <c r="BB79" s="107">
        <f t="shared" si="220"/>
        <v>0</v>
      </c>
      <c r="BC79" s="107">
        <f t="shared" si="220"/>
        <v>0</v>
      </c>
      <c r="BD79" s="107">
        <f t="shared" si="220"/>
        <v>0</v>
      </c>
      <c r="BE79" s="107">
        <f t="shared" si="220"/>
        <v>0</v>
      </c>
      <c r="BF79" s="107">
        <f t="shared" si="220"/>
        <v>0</v>
      </c>
      <c r="BG79" s="107">
        <f t="shared" si="220"/>
        <v>0</v>
      </c>
      <c r="BH79" s="107">
        <f t="shared" si="220"/>
        <v>0</v>
      </c>
      <c r="BI79" s="107">
        <f t="shared" si="220"/>
        <v>0</v>
      </c>
      <c r="BJ79" s="107">
        <f t="shared" si="220"/>
        <v>0</v>
      </c>
      <c r="BK79" s="107">
        <f t="shared" si="220"/>
        <v>0</v>
      </c>
      <c r="BL79" s="107">
        <f t="shared" si="220"/>
        <v>0</v>
      </c>
      <c r="BM79" s="107">
        <f t="shared" si="196"/>
        <v>0</v>
      </c>
      <c r="BN79" s="107">
        <f t="shared" si="220"/>
        <v>0</v>
      </c>
      <c r="BO79" s="107">
        <f t="shared" si="220"/>
        <v>0</v>
      </c>
      <c r="BP79" s="107">
        <f t="shared" si="220"/>
        <v>0</v>
      </c>
      <c r="BQ79" s="107">
        <f t="shared" si="220"/>
        <v>0</v>
      </c>
      <c r="BR79" s="107">
        <f t="shared" si="220"/>
        <v>0</v>
      </c>
      <c r="BS79" s="107">
        <f t="shared" si="220"/>
        <v>0</v>
      </c>
      <c r="BT79" s="107">
        <f t="shared" si="220"/>
        <v>0</v>
      </c>
      <c r="BU79" s="107">
        <f t="shared" si="220"/>
        <v>0</v>
      </c>
      <c r="BV79" s="107">
        <f t="shared" si="220"/>
        <v>0</v>
      </c>
      <c r="BW79" s="107">
        <f t="shared" si="220"/>
        <v>0</v>
      </c>
      <c r="BX79" s="107">
        <f t="shared" si="220"/>
        <v>0</v>
      </c>
      <c r="BY79" s="107">
        <f t="shared" si="220"/>
        <v>0</v>
      </c>
      <c r="BZ79" s="107">
        <f t="shared" si="220"/>
        <v>0</v>
      </c>
      <c r="CA79" s="107">
        <f t="shared" si="210"/>
        <v>0</v>
      </c>
      <c r="CB79" s="107">
        <f t="shared" si="210"/>
        <v>0</v>
      </c>
      <c r="CC79" s="107">
        <f t="shared" si="210"/>
        <v>0</v>
      </c>
      <c r="CD79" s="107">
        <f t="shared" si="210"/>
        <v>0</v>
      </c>
      <c r="CE79" s="107">
        <f t="shared" si="210"/>
        <v>0</v>
      </c>
      <c r="CF79" s="107">
        <f t="shared" si="210"/>
        <v>0</v>
      </c>
      <c r="CG79" s="107">
        <f t="shared" si="210"/>
        <v>0</v>
      </c>
      <c r="CH79" s="107">
        <f t="shared" si="210"/>
        <v>0</v>
      </c>
      <c r="CI79" s="107">
        <f t="shared" si="210"/>
        <v>0</v>
      </c>
      <c r="CJ79" s="107">
        <f t="shared" si="210"/>
        <v>0</v>
      </c>
      <c r="CK79" s="107">
        <f t="shared" si="210"/>
        <v>0</v>
      </c>
      <c r="CL79" s="107">
        <f t="shared" si="210"/>
        <v>0</v>
      </c>
      <c r="CM79" s="107">
        <f t="shared" si="210"/>
        <v>0</v>
      </c>
      <c r="CN79" s="107">
        <f t="shared" si="210"/>
        <v>0</v>
      </c>
      <c r="CO79" s="107">
        <f t="shared" si="211"/>
        <v>0</v>
      </c>
      <c r="CP79" s="107">
        <f t="shared" si="211"/>
        <v>0</v>
      </c>
      <c r="CQ79" s="107">
        <f t="shared" si="211"/>
        <v>0</v>
      </c>
      <c r="CR79" s="107">
        <f t="shared" si="211"/>
        <v>0</v>
      </c>
      <c r="CS79" s="107">
        <f t="shared" si="211"/>
        <v>0</v>
      </c>
      <c r="CT79" s="107">
        <f t="shared" si="211"/>
        <v>0</v>
      </c>
      <c r="CU79" s="107">
        <f t="shared" si="211"/>
        <v>0</v>
      </c>
      <c r="CV79" s="107">
        <f t="shared" si="211"/>
        <v>0</v>
      </c>
      <c r="CW79" s="107">
        <f t="shared" si="211"/>
        <v>0</v>
      </c>
      <c r="CX79" s="107">
        <f t="shared" si="211"/>
        <v>0</v>
      </c>
      <c r="CY79" s="107">
        <f t="shared" si="211"/>
        <v>0</v>
      </c>
      <c r="CZ79" s="107">
        <f t="shared" si="211"/>
        <v>0</v>
      </c>
      <c r="DA79" s="107">
        <f t="shared" si="211"/>
        <v>0</v>
      </c>
      <c r="DB79" s="107">
        <f t="shared" si="211"/>
        <v>0</v>
      </c>
      <c r="DC79" s="107">
        <f t="shared" si="216"/>
        <v>0</v>
      </c>
      <c r="DD79" s="107">
        <f t="shared" si="216"/>
        <v>0</v>
      </c>
      <c r="DE79" s="107">
        <f t="shared" si="216"/>
        <v>0</v>
      </c>
      <c r="DF79" s="107">
        <f t="shared" si="216"/>
        <v>0</v>
      </c>
      <c r="DG79" s="107">
        <f t="shared" si="216"/>
        <v>0</v>
      </c>
      <c r="DH79" s="107">
        <f t="shared" si="216"/>
        <v>0</v>
      </c>
      <c r="DI79" s="107">
        <f t="shared" si="216"/>
        <v>0</v>
      </c>
      <c r="DJ79" s="107">
        <f t="shared" si="216"/>
        <v>0</v>
      </c>
      <c r="DK79" s="107">
        <f t="shared" si="216"/>
        <v>0</v>
      </c>
      <c r="DL79" s="107">
        <f t="shared" si="216"/>
        <v>0</v>
      </c>
      <c r="DM79" s="107">
        <f t="shared" si="216"/>
        <v>0</v>
      </c>
      <c r="DN79" s="107">
        <f t="shared" si="216"/>
        <v>0</v>
      </c>
      <c r="DO79" s="107">
        <f t="shared" si="216"/>
        <v>0</v>
      </c>
      <c r="DP79" s="107">
        <f t="shared" si="216"/>
        <v>0</v>
      </c>
      <c r="DQ79" s="107">
        <f t="shared" si="216"/>
        <v>0</v>
      </c>
      <c r="DR79" s="107">
        <f t="shared" si="217"/>
        <v>0</v>
      </c>
      <c r="DS79" s="107">
        <f t="shared" si="217"/>
        <v>0</v>
      </c>
      <c r="DT79" s="107">
        <f t="shared" si="217"/>
        <v>0</v>
      </c>
    </row>
    <row r="80" spans="1:124" ht="12.75" customHeight="1" x14ac:dyDescent="0.25">
      <c r="A80" s="65" t="s">
        <v>129</v>
      </c>
      <c r="B80" s="198">
        <f t="shared" si="201"/>
        <v>112</v>
      </c>
      <c r="C80" s="66">
        <v>43674</v>
      </c>
      <c r="D80" s="67"/>
      <c r="E80" s="68">
        <v>7134</v>
      </c>
      <c r="F80" s="71"/>
      <c r="G80" s="109">
        <v>-2320</v>
      </c>
      <c r="H80" s="199">
        <f t="shared" si="189"/>
        <v>12846.43</v>
      </c>
      <c r="I80" s="69" t="s">
        <v>236</v>
      </c>
      <c r="J80" s="69" t="s">
        <v>238</v>
      </c>
      <c r="K80" s="70"/>
      <c r="L80" s="291" t="s">
        <v>180</v>
      </c>
      <c r="M80" s="201" t="str">
        <f>IF(ISNA(MATCH($L80,'Linked Budget'!$B$6:$B$129,0)),"UNBUDGETED","")</f>
        <v/>
      </c>
      <c r="N80" s="202" t="str">
        <f t="shared" ref="N80" si="221">IF(AND(O80&lt;0,O80&lt;&gt;G80),"MISMATCH",IF(AND(O80&gt;0,O80&lt;&gt;F80,E80&lt;&gt;"Deposit Detail"),"MISMATCH",IF(AND(O80&gt;0,O80&lt;&gt;K80,E80="Deposit Detail"),"MISMATCH","")))</f>
        <v/>
      </c>
      <c r="O80" s="107">
        <f t="shared" si="191"/>
        <v>-2320</v>
      </c>
      <c r="P80" s="107">
        <f t="shared" si="220"/>
        <v>0</v>
      </c>
      <c r="Q80" s="107">
        <f t="shared" si="220"/>
        <v>0</v>
      </c>
      <c r="R80" s="107">
        <f t="shared" si="220"/>
        <v>0</v>
      </c>
      <c r="S80" s="107">
        <f t="shared" si="220"/>
        <v>0</v>
      </c>
      <c r="T80" s="107">
        <f t="shared" si="220"/>
        <v>0</v>
      </c>
      <c r="U80" s="107">
        <f t="shared" si="220"/>
        <v>0</v>
      </c>
      <c r="V80" s="107">
        <f t="shared" si="220"/>
        <v>0</v>
      </c>
      <c r="W80" s="107">
        <f t="shared" si="220"/>
        <v>0</v>
      </c>
      <c r="X80" s="107">
        <f t="shared" si="220"/>
        <v>0</v>
      </c>
      <c r="Y80" s="107">
        <f t="shared" si="220"/>
        <v>0</v>
      </c>
      <c r="Z80" s="107">
        <f t="shared" si="220"/>
        <v>0</v>
      </c>
      <c r="AA80" s="107">
        <f t="shared" si="220"/>
        <v>-2320</v>
      </c>
      <c r="AB80" s="107">
        <f t="shared" si="220"/>
        <v>0</v>
      </c>
      <c r="AC80" s="107">
        <f t="shared" si="220"/>
        <v>0</v>
      </c>
      <c r="AD80" s="107">
        <f t="shared" si="220"/>
        <v>0</v>
      </c>
      <c r="AE80" s="107">
        <f t="shared" si="220"/>
        <v>0</v>
      </c>
      <c r="AF80" s="107">
        <f t="shared" si="220"/>
        <v>0</v>
      </c>
      <c r="AG80" s="107">
        <f t="shared" si="220"/>
        <v>0</v>
      </c>
      <c r="AH80" s="107">
        <f t="shared" si="220"/>
        <v>0</v>
      </c>
      <c r="AI80" s="107">
        <f t="shared" si="220"/>
        <v>0</v>
      </c>
      <c r="AJ80" s="107">
        <f t="shared" si="220"/>
        <v>0</v>
      </c>
      <c r="AK80" s="107">
        <f t="shared" si="220"/>
        <v>0</v>
      </c>
      <c r="AL80" s="107">
        <f t="shared" si="220"/>
        <v>0</v>
      </c>
      <c r="AM80" s="107">
        <f t="shared" si="220"/>
        <v>0</v>
      </c>
      <c r="AN80" s="107">
        <f t="shared" si="220"/>
        <v>0</v>
      </c>
      <c r="AO80" s="107">
        <f t="shared" si="220"/>
        <v>0</v>
      </c>
      <c r="AP80" s="107">
        <f t="shared" si="220"/>
        <v>0</v>
      </c>
      <c r="AQ80" s="107">
        <f t="shared" si="220"/>
        <v>0</v>
      </c>
      <c r="AR80" s="107">
        <f t="shared" si="220"/>
        <v>0</v>
      </c>
      <c r="AS80" s="107">
        <f t="shared" si="220"/>
        <v>0</v>
      </c>
      <c r="AT80" s="107">
        <f t="shared" si="220"/>
        <v>0</v>
      </c>
      <c r="AU80" s="107">
        <f t="shared" si="220"/>
        <v>0</v>
      </c>
      <c r="AV80" s="107">
        <f t="shared" si="220"/>
        <v>0</v>
      </c>
      <c r="AW80" s="107">
        <f t="shared" si="220"/>
        <v>0</v>
      </c>
      <c r="AX80" s="107">
        <f t="shared" si="220"/>
        <v>0</v>
      </c>
      <c r="AY80" s="107">
        <f t="shared" si="220"/>
        <v>0</v>
      </c>
      <c r="AZ80" s="107">
        <f t="shared" si="220"/>
        <v>0</v>
      </c>
      <c r="BA80" s="107">
        <f t="shared" si="220"/>
        <v>0</v>
      </c>
      <c r="BB80" s="107">
        <f t="shared" si="220"/>
        <v>0</v>
      </c>
      <c r="BC80" s="107">
        <f t="shared" si="220"/>
        <v>0</v>
      </c>
      <c r="BD80" s="107">
        <f t="shared" si="220"/>
        <v>0</v>
      </c>
      <c r="BE80" s="107">
        <f t="shared" si="220"/>
        <v>0</v>
      </c>
      <c r="BF80" s="107">
        <f t="shared" si="220"/>
        <v>0</v>
      </c>
      <c r="BG80" s="107">
        <f t="shared" si="220"/>
        <v>0</v>
      </c>
      <c r="BH80" s="107">
        <f t="shared" si="220"/>
        <v>0</v>
      </c>
      <c r="BI80" s="107">
        <f t="shared" si="220"/>
        <v>0</v>
      </c>
      <c r="BJ80" s="107">
        <f t="shared" si="220"/>
        <v>0</v>
      </c>
      <c r="BK80" s="107">
        <f t="shared" si="220"/>
        <v>0</v>
      </c>
      <c r="BL80" s="107">
        <f t="shared" si="220"/>
        <v>0</v>
      </c>
      <c r="BM80" s="107">
        <f t="shared" si="196"/>
        <v>0</v>
      </c>
      <c r="BN80" s="107">
        <f t="shared" si="220"/>
        <v>0</v>
      </c>
      <c r="BO80" s="107">
        <f t="shared" si="220"/>
        <v>0</v>
      </c>
      <c r="BP80" s="107">
        <f t="shared" si="220"/>
        <v>0</v>
      </c>
      <c r="BQ80" s="107">
        <f t="shared" si="220"/>
        <v>0</v>
      </c>
      <c r="BR80" s="107">
        <f t="shared" si="220"/>
        <v>0</v>
      </c>
      <c r="BS80" s="107">
        <f t="shared" si="220"/>
        <v>0</v>
      </c>
      <c r="BT80" s="107">
        <f t="shared" si="220"/>
        <v>0</v>
      </c>
      <c r="BU80" s="107">
        <f t="shared" si="220"/>
        <v>0</v>
      </c>
      <c r="BV80" s="107">
        <f t="shared" si="220"/>
        <v>0</v>
      </c>
      <c r="BW80" s="107">
        <f t="shared" si="220"/>
        <v>0</v>
      </c>
      <c r="BX80" s="107">
        <f t="shared" si="220"/>
        <v>0</v>
      </c>
      <c r="BY80" s="107">
        <f t="shared" si="220"/>
        <v>0</v>
      </c>
      <c r="BZ80" s="107">
        <f t="shared" si="220"/>
        <v>0</v>
      </c>
      <c r="CA80" s="107">
        <f t="shared" si="210"/>
        <v>0</v>
      </c>
      <c r="CB80" s="107">
        <f t="shared" si="210"/>
        <v>0</v>
      </c>
      <c r="CC80" s="107">
        <f t="shared" si="210"/>
        <v>0</v>
      </c>
      <c r="CD80" s="107">
        <f t="shared" si="210"/>
        <v>0</v>
      </c>
      <c r="CE80" s="107">
        <f t="shared" si="210"/>
        <v>0</v>
      </c>
      <c r="CF80" s="107">
        <f t="shared" si="210"/>
        <v>0</v>
      </c>
      <c r="CG80" s="107">
        <f t="shared" si="210"/>
        <v>0</v>
      </c>
      <c r="CH80" s="107">
        <f t="shared" si="210"/>
        <v>0</v>
      </c>
      <c r="CI80" s="107">
        <f t="shared" si="210"/>
        <v>0</v>
      </c>
      <c r="CJ80" s="107">
        <f t="shared" si="210"/>
        <v>0</v>
      </c>
      <c r="CK80" s="107">
        <f t="shared" si="210"/>
        <v>0</v>
      </c>
      <c r="CL80" s="107">
        <f t="shared" si="210"/>
        <v>0</v>
      </c>
      <c r="CM80" s="107">
        <f t="shared" si="210"/>
        <v>0</v>
      </c>
      <c r="CN80" s="107">
        <f t="shared" si="210"/>
        <v>0</v>
      </c>
      <c r="CO80" s="107">
        <f t="shared" si="211"/>
        <v>0</v>
      </c>
      <c r="CP80" s="107">
        <f t="shared" si="211"/>
        <v>0</v>
      </c>
      <c r="CQ80" s="107">
        <f t="shared" si="211"/>
        <v>0</v>
      </c>
      <c r="CR80" s="107">
        <f t="shared" si="211"/>
        <v>0</v>
      </c>
      <c r="CS80" s="107">
        <f t="shared" si="211"/>
        <v>0</v>
      </c>
      <c r="CT80" s="107">
        <f t="shared" si="211"/>
        <v>0</v>
      </c>
      <c r="CU80" s="107">
        <f t="shared" si="211"/>
        <v>0</v>
      </c>
      <c r="CV80" s="107">
        <f t="shared" si="211"/>
        <v>0</v>
      </c>
      <c r="CW80" s="107">
        <f t="shared" si="211"/>
        <v>0</v>
      </c>
      <c r="CX80" s="107">
        <f t="shared" si="211"/>
        <v>0</v>
      </c>
      <c r="CY80" s="107">
        <f t="shared" si="211"/>
        <v>0</v>
      </c>
      <c r="CZ80" s="107">
        <f t="shared" si="211"/>
        <v>0</v>
      </c>
      <c r="DA80" s="107">
        <f t="shared" si="211"/>
        <v>0</v>
      </c>
      <c r="DB80" s="107">
        <f t="shared" si="211"/>
        <v>0</v>
      </c>
      <c r="DC80" s="107">
        <f t="shared" si="216"/>
        <v>0</v>
      </c>
      <c r="DD80" s="107">
        <f t="shared" si="216"/>
        <v>0</v>
      </c>
      <c r="DE80" s="107">
        <f t="shared" si="216"/>
        <v>0</v>
      </c>
      <c r="DF80" s="107">
        <f t="shared" si="216"/>
        <v>0</v>
      </c>
      <c r="DG80" s="107">
        <f t="shared" si="216"/>
        <v>0</v>
      </c>
      <c r="DH80" s="107">
        <f t="shared" si="216"/>
        <v>0</v>
      </c>
      <c r="DI80" s="107">
        <f t="shared" si="216"/>
        <v>0</v>
      </c>
      <c r="DJ80" s="107">
        <f t="shared" si="216"/>
        <v>0</v>
      </c>
      <c r="DK80" s="107">
        <f t="shared" si="216"/>
        <v>0</v>
      </c>
      <c r="DL80" s="107">
        <f t="shared" si="216"/>
        <v>0</v>
      </c>
      <c r="DM80" s="107">
        <f t="shared" si="216"/>
        <v>0</v>
      </c>
      <c r="DN80" s="107">
        <f t="shared" si="216"/>
        <v>0</v>
      </c>
      <c r="DO80" s="107">
        <f t="shared" si="216"/>
        <v>0</v>
      </c>
      <c r="DP80" s="107">
        <f t="shared" si="216"/>
        <v>0</v>
      </c>
      <c r="DQ80" s="107">
        <f t="shared" si="216"/>
        <v>0</v>
      </c>
      <c r="DR80" s="107">
        <f t="shared" si="217"/>
        <v>0</v>
      </c>
      <c r="DS80" s="107">
        <f t="shared" si="217"/>
        <v>0</v>
      </c>
      <c r="DT80" s="107">
        <f t="shared" si="217"/>
        <v>0</v>
      </c>
    </row>
    <row r="81" spans="1:124" ht="12.75" customHeight="1" x14ac:dyDescent="0.25">
      <c r="A81" s="65" t="s">
        <v>129</v>
      </c>
      <c r="B81" s="198">
        <f t="shared" si="201"/>
        <v>113</v>
      </c>
      <c r="C81" s="66">
        <v>43656</v>
      </c>
      <c r="D81" s="67"/>
      <c r="E81" s="68">
        <v>7135</v>
      </c>
      <c r="F81" s="71"/>
      <c r="G81" s="109">
        <v>-2073.6</v>
      </c>
      <c r="H81" s="199">
        <f t="shared" si="189"/>
        <v>10772.83</v>
      </c>
      <c r="I81" s="69" t="s">
        <v>239</v>
      </c>
      <c r="J81" s="69" t="s">
        <v>240</v>
      </c>
      <c r="K81" s="70"/>
      <c r="L81" s="291" t="s">
        <v>33</v>
      </c>
      <c r="M81" s="201" t="str">
        <f>IF(ISNA(MATCH($L81,'Linked Budget'!$B$6:$B$129,0)),"UNBUDGETED","")</f>
        <v/>
      </c>
      <c r="N81" s="202" t="str">
        <f t="shared" ref="N81:N82" si="222">IF(AND(O81&lt;0,O81&lt;&gt;G81),"MISMATCH",IF(AND(O81&gt;0,O81&lt;&gt;F81,E81&lt;&gt;"Deposit Detail"),"MISMATCH",IF(AND(O81&gt;0,O81&lt;&gt;K81,E81="Deposit Detail"),"MISMATCH","")))</f>
        <v/>
      </c>
      <c r="O81" s="107">
        <f t="shared" si="191"/>
        <v>-2073.6</v>
      </c>
      <c r="P81" s="107">
        <f t="shared" si="220"/>
        <v>0</v>
      </c>
      <c r="Q81" s="107">
        <f t="shared" si="220"/>
        <v>0</v>
      </c>
      <c r="R81" s="107">
        <f t="shared" si="220"/>
        <v>0</v>
      </c>
      <c r="S81" s="107">
        <f t="shared" si="220"/>
        <v>0</v>
      </c>
      <c r="T81" s="107">
        <f t="shared" si="220"/>
        <v>0</v>
      </c>
      <c r="U81" s="107">
        <f t="shared" si="220"/>
        <v>0</v>
      </c>
      <c r="V81" s="107">
        <f t="shared" si="220"/>
        <v>0</v>
      </c>
      <c r="W81" s="107">
        <f t="shared" si="220"/>
        <v>0</v>
      </c>
      <c r="X81" s="107">
        <f t="shared" si="220"/>
        <v>0</v>
      </c>
      <c r="Y81" s="107">
        <f t="shared" si="220"/>
        <v>0</v>
      </c>
      <c r="Z81" s="107">
        <f t="shared" si="220"/>
        <v>0</v>
      </c>
      <c r="AA81" s="107">
        <f t="shared" si="220"/>
        <v>0</v>
      </c>
      <c r="AB81" s="107">
        <f t="shared" si="220"/>
        <v>0</v>
      </c>
      <c r="AC81" s="107">
        <f t="shared" si="220"/>
        <v>0</v>
      </c>
      <c r="AD81" s="107">
        <f t="shared" si="220"/>
        <v>0</v>
      </c>
      <c r="AE81" s="107">
        <f t="shared" si="220"/>
        <v>0</v>
      </c>
      <c r="AF81" s="107">
        <f t="shared" si="220"/>
        <v>0</v>
      </c>
      <c r="AG81" s="107">
        <f t="shared" si="220"/>
        <v>0</v>
      </c>
      <c r="AH81" s="107">
        <f t="shared" si="220"/>
        <v>0</v>
      </c>
      <c r="AI81" s="107">
        <f t="shared" si="220"/>
        <v>0</v>
      </c>
      <c r="AJ81" s="107">
        <f t="shared" si="220"/>
        <v>0</v>
      </c>
      <c r="AK81" s="107">
        <f t="shared" si="220"/>
        <v>0</v>
      </c>
      <c r="AL81" s="107">
        <f t="shared" si="220"/>
        <v>0</v>
      </c>
      <c r="AM81" s="107">
        <f t="shared" si="220"/>
        <v>0</v>
      </c>
      <c r="AN81" s="107">
        <f t="shared" si="220"/>
        <v>0</v>
      </c>
      <c r="AO81" s="107">
        <f t="shared" si="220"/>
        <v>0</v>
      </c>
      <c r="AP81" s="107">
        <f t="shared" si="220"/>
        <v>0</v>
      </c>
      <c r="AQ81" s="107">
        <f t="shared" si="220"/>
        <v>0</v>
      </c>
      <c r="AR81" s="107">
        <f t="shared" si="220"/>
        <v>0</v>
      </c>
      <c r="AS81" s="107">
        <f t="shared" si="220"/>
        <v>0</v>
      </c>
      <c r="AT81" s="107">
        <f t="shared" si="220"/>
        <v>0</v>
      </c>
      <c r="AU81" s="107">
        <f t="shared" si="220"/>
        <v>0</v>
      </c>
      <c r="AV81" s="107">
        <f t="shared" si="220"/>
        <v>0</v>
      </c>
      <c r="AW81" s="107">
        <f t="shared" si="220"/>
        <v>0</v>
      </c>
      <c r="AX81" s="107">
        <f t="shared" si="220"/>
        <v>0</v>
      </c>
      <c r="AY81" s="107">
        <f t="shared" si="220"/>
        <v>0</v>
      </c>
      <c r="AZ81" s="107">
        <f t="shared" si="220"/>
        <v>0</v>
      </c>
      <c r="BA81" s="107">
        <f t="shared" si="220"/>
        <v>0</v>
      </c>
      <c r="BB81" s="107">
        <f t="shared" si="220"/>
        <v>0</v>
      </c>
      <c r="BC81" s="107">
        <f t="shared" si="220"/>
        <v>0</v>
      </c>
      <c r="BD81" s="107">
        <f t="shared" si="220"/>
        <v>0</v>
      </c>
      <c r="BE81" s="107">
        <f t="shared" si="220"/>
        <v>0</v>
      </c>
      <c r="BF81" s="107">
        <f t="shared" si="220"/>
        <v>0</v>
      </c>
      <c r="BG81" s="107">
        <f t="shared" si="220"/>
        <v>0</v>
      </c>
      <c r="BH81" s="107">
        <f t="shared" si="220"/>
        <v>0</v>
      </c>
      <c r="BI81" s="107">
        <f t="shared" si="220"/>
        <v>0</v>
      </c>
      <c r="BJ81" s="107">
        <f t="shared" si="220"/>
        <v>0</v>
      </c>
      <c r="BK81" s="107">
        <f t="shared" si="220"/>
        <v>0</v>
      </c>
      <c r="BL81" s="107">
        <f t="shared" si="220"/>
        <v>0</v>
      </c>
      <c r="BM81" s="107">
        <f t="shared" si="196"/>
        <v>0</v>
      </c>
      <c r="BN81" s="107">
        <f t="shared" si="220"/>
        <v>0</v>
      </c>
      <c r="BO81" s="107">
        <f t="shared" si="220"/>
        <v>0</v>
      </c>
      <c r="BP81" s="107">
        <f t="shared" si="220"/>
        <v>0</v>
      </c>
      <c r="BQ81" s="107">
        <f t="shared" si="220"/>
        <v>0</v>
      </c>
      <c r="BR81" s="107">
        <f t="shared" si="220"/>
        <v>0</v>
      </c>
      <c r="BS81" s="107">
        <f t="shared" si="220"/>
        <v>0</v>
      </c>
      <c r="BT81" s="107">
        <f t="shared" si="220"/>
        <v>0</v>
      </c>
      <c r="BU81" s="107">
        <f t="shared" si="220"/>
        <v>0</v>
      </c>
      <c r="BV81" s="107">
        <f t="shared" si="220"/>
        <v>0</v>
      </c>
      <c r="BW81" s="107">
        <f t="shared" si="220"/>
        <v>0</v>
      </c>
      <c r="BX81" s="107">
        <f t="shared" si="220"/>
        <v>0</v>
      </c>
      <c r="BY81" s="107">
        <f t="shared" si="220"/>
        <v>0</v>
      </c>
      <c r="BZ81" s="107">
        <f t="shared" si="220"/>
        <v>0</v>
      </c>
      <c r="CA81" s="107">
        <f t="shared" si="210"/>
        <v>0</v>
      </c>
      <c r="CB81" s="107">
        <f t="shared" si="210"/>
        <v>0</v>
      </c>
      <c r="CC81" s="107">
        <f t="shared" si="210"/>
        <v>0</v>
      </c>
      <c r="CD81" s="107">
        <f t="shared" si="210"/>
        <v>0</v>
      </c>
      <c r="CE81" s="107">
        <f t="shared" si="210"/>
        <v>0</v>
      </c>
      <c r="CF81" s="107">
        <f t="shared" si="210"/>
        <v>0</v>
      </c>
      <c r="CG81" s="107">
        <f t="shared" si="210"/>
        <v>0</v>
      </c>
      <c r="CH81" s="107">
        <f t="shared" si="210"/>
        <v>0</v>
      </c>
      <c r="CI81" s="107">
        <f t="shared" si="210"/>
        <v>0</v>
      </c>
      <c r="CJ81" s="107">
        <f t="shared" si="210"/>
        <v>0</v>
      </c>
      <c r="CK81" s="107">
        <f t="shared" si="210"/>
        <v>0</v>
      </c>
      <c r="CL81" s="107">
        <f t="shared" si="210"/>
        <v>0</v>
      </c>
      <c r="CM81" s="107">
        <f t="shared" si="210"/>
        <v>0</v>
      </c>
      <c r="CN81" s="107">
        <f t="shared" si="210"/>
        <v>0</v>
      </c>
      <c r="CO81" s="107">
        <f t="shared" si="211"/>
        <v>0</v>
      </c>
      <c r="CP81" s="107">
        <f t="shared" si="211"/>
        <v>0</v>
      </c>
      <c r="CQ81" s="107">
        <f t="shared" si="211"/>
        <v>0</v>
      </c>
      <c r="CR81" s="107">
        <f t="shared" si="211"/>
        <v>0</v>
      </c>
      <c r="CS81" s="107">
        <f t="shared" si="211"/>
        <v>0</v>
      </c>
      <c r="CT81" s="107">
        <f t="shared" si="211"/>
        <v>0</v>
      </c>
      <c r="CU81" s="107">
        <f t="shared" si="211"/>
        <v>0</v>
      </c>
      <c r="CV81" s="107">
        <f t="shared" si="211"/>
        <v>0</v>
      </c>
      <c r="CW81" s="107">
        <f t="shared" si="211"/>
        <v>0</v>
      </c>
      <c r="CX81" s="107">
        <f t="shared" si="211"/>
        <v>0</v>
      </c>
      <c r="CY81" s="107">
        <f t="shared" si="211"/>
        <v>0</v>
      </c>
      <c r="CZ81" s="107">
        <f t="shared" si="211"/>
        <v>0</v>
      </c>
      <c r="DA81" s="107">
        <f t="shared" si="211"/>
        <v>0</v>
      </c>
      <c r="DB81" s="107">
        <f t="shared" si="211"/>
        <v>0</v>
      </c>
      <c r="DC81" s="107">
        <f t="shared" si="216"/>
        <v>0</v>
      </c>
      <c r="DD81" s="107">
        <f t="shared" si="216"/>
        <v>0</v>
      </c>
      <c r="DE81" s="107">
        <f t="shared" si="216"/>
        <v>0</v>
      </c>
      <c r="DF81" s="107">
        <f t="shared" si="216"/>
        <v>0</v>
      </c>
      <c r="DG81" s="107">
        <f t="shared" si="216"/>
        <v>0</v>
      </c>
      <c r="DH81" s="107">
        <f t="shared" si="216"/>
        <v>0</v>
      </c>
      <c r="DI81" s="107">
        <f t="shared" si="216"/>
        <v>0</v>
      </c>
      <c r="DJ81" s="107">
        <f t="shared" si="216"/>
        <v>0</v>
      </c>
      <c r="DK81" s="107">
        <f t="shared" si="216"/>
        <v>0</v>
      </c>
      <c r="DL81" s="107">
        <f t="shared" si="216"/>
        <v>0</v>
      </c>
      <c r="DM81" s="107">
        <f t="shared" si="216"/>
        <v>0</v>
      </c>
      <c r="DN81" s="107">
        <f t="shared" si="216"/>
        <v>0</v>
      </c>
      <c r="DO81" s="107">
        <f t="shared" si="216"/>
        <v>0</v>
      </c>
      <c r="DP81" s="107">
        <f t="shared" si="216"/>
        <v>0</v>
      </c>
      <c r="DQ81" s="107">
        <f t="shared" si="216"/>
        <v>0</v>
      </c>
      <c r="DR81" s="107">
        <f t="shared" si="217"/>
        <v>-2073.6</v>
      </c>
      <c r="DS81" s="107">
        <f t="shared" si="217"/>
        <v>0</v>
      </c>
      <c r="DT81" s="107">
        <f t="shared" si="217"/>
        <v>0</v>
      </c>
    </row>
    <row r="82" spans="1:124" ht="12.75" customHeight="1" x14ac:dyDescent="0.25">
      <c r="A82" s="65" t="s">
        <v>94</v>
      </c>
      <c r="B82" s="198">
        <f t="shared" si="201"/>
        <v>114</v>
      </c>
      <c r="C82" s="66">
        <v>43675</v>
      </c>
      <c r="D82" s="67"/>
      <c r="E82" s="68" t="s">
        <v>144</v>
      </c>
      <c r="F82" s="71">
        <v>103.49</v>
      </c>
      <c r="G82" s="109"/>
      <c r="H82" s="199">
        <f t="shared" si="189"/>
        <v>10876.32</v>
      </c>
      <c r="I82" s="69" t="s">
        <v>284</v>
      </c>
      <c r="J82" s="69" t="s">
        <v>287</v>
      </c>
      <c r="K82" s="70"/>
      <c r="L82" s="291" t="s">
        <v>286</v>
      </c>
      <c r="M82" s="201" t="str">
        <f>IF(ISNA(MATCH($L82,'Linked Budget'!$B$6:$B$129,0)),"UNBUDGETED","")</f>
        <v/>
      </c>
      <c r="N82" s="202" t="str">
        <f t="shared" si="222"/>
        <v/>
      </c>
      <c r="O82" s="107">
        <f t="shared" si="191"/>
        <v>103.49</v>
      </c>
      <c r="P82" s="107">
        <f t="shared" si="220"/>
        <v>0</v>
      </c>
      <c r="Q82" s="107">
        <f t="shared" si="220"/>
        <v>0</v>
      </c>
      <c r="R82" s="107">
        <f t="shared" si="220"/>
        <v>0</v>
      </c>
      <c r="S82" s="107">
        <f t="shared" si="220"/>
        <v>0</v>
      </c>
      <c r="T82" s="107">
        <f t="shared" si="220"/>
        <v>103.49</v>
      </c>
      <c r="U82" s="107">
        <f t="shared" si="220"/>
        <v>0</v>
      </c>
      <c r="V82" s="107">
        <f t="shared" si="220"/>
        <v>0</v>
      </c>
      <c r="W82" s="107">
        <f t="shared" ref="W82:BZ89" si="223">IF(W$6=$L82,IF(OR($L82="Deposit Allocated",$E82="Deposit Detail"),$K82,SUM($F82:$G82)),0)</f>
        <v>0</v>
      </c>
      <c r="X82" s="107">
        <f t="shared" si="223"/>
        <v>0</v>
      </c>
      <c r="Y82" s="107">
        <f t="shared" si="223"/>
        <v>0</v>
      </c>
      <c r="Z82" s="107">
        <f t="shared" si="223"/>
        <v>0</v>
      </c>
      <c r="AA82" s="107">
        <f t="shared" si="223"/>
        <v>0</v>
      </c>
      <c r="AB82" s="107">
        <f t="shared" si="223"/>
        <v>0</v>
      </c>
      <c r="AC82" s="107">
        <f t="shared" si="223"/>
        <v>0</v>
      </c>
      <c r="AD82" s="107">
        <f t="shared" si="223"/>
        <v>0</v>
      </c>
      <c r="AE82" s="107">
        <f t="shared" si="223"/>
        <v>0</v>
      </c>
      <c r="AF82" s="107">
        <f t="shared" si="223"/>
        <v>0</v>
      </c>
      <c r="AG82" s="107">
        <f t="shared" si="223"/>
        <v>0</v>
      </c>
      <c r="AH82" s="107">
        <f t="shared" si="223"/>
        <v>0</v>
      </c>
      <c r="AI82" s="107">
        <f t="shared" si="223"/>
        <v>0</v>
      </c>
      <c r="AJ82" s="107">
        <f t="shared" si="223"/>
        <v>0</v>
      </c>
      <c r="AK82" s="107">
        <f t="shared" si="223"/>
        <v>0</v>
      </c>
      <c r="AL82" s="107">
        <f t="shared" si="223"/>
        <v>0</v>
      </c>
      <c r="AM82" s="107">
        <f t="shared" si="223"/>
        <v>0</v>
      </c>
      <c r="AN82" s="107">
        <f t="shared" si="223"/>
        <v>0</v>
      </c>
      <c r="AO82" s="107">
        <f t="shared" si="223"/>
        <v>0</v>
      </c>
      <c r="AP82" s="107">
        <f t="shared" si="223"/>
        <v>0</v>
      </c>
      <c r="AQ82" s="107">
        <f t="shared" si="223"/>
        <v>0</v>
      </c>
      <c r="AR82" s="107">
        <f t="shared" si="223"/>
        <v>0</v>
      </c>
      <c r="AS82" s="107">
        <f t="shared" si="223"/>
        <v>0</v>
      </c>
      <c r="AT82" s="107">
        <f t="shared" si="223"/>
        <v>0</v>
      </c>
      <c r="AU82" s="107">
        <f t="shared" si="223"/>
        <v>0</v>
      </c>
      <c r="AV82" s="107">
        <f t="shared" si="223"/>
        <v>0</v>
      </c>
      <c r="AW82" s="107">
        <f t="shared" si="223"/>
        <v>0</v>
      </c>
      <c r="AX82" s="107">
        <f t="shared" si="223"/>
        <v>0</v>
      </c>
      <c r="AY82" s="107">
        <f t="shared" si="223"/>
        <v>0</v>
      </c>
      <c r="AZ82" s="107">
        <f t="shared" si="223"/>
        <v>0</v>
      </c>
      <c r="BA82" s="107">
        <f t="shared" si="223"/>
        <v>0</v>
      </c>
      <c r="BB82" s="107">
        <f t="shared" si="223"/>
        <v>0</v>
      </c>
      <c r="BC82" s="107">
        <f t="shared" si="223"/>
        <v>0</v>
      </c>
      <c r="BD82" s="107">
        <f t="shared" si="223"/>
        <v>0</v>
      </c>
      <c r="BE82" s="107">
        <f t="shared" si="223"/>
        <v>0</v>
      </c>
      <c r="BF82" s="107">
        <f t="shared" si="223"/>
        <v>0</v>
      </c>
      <c r="BG82" s="107">
        <f t="shared" si="223"/>
        <v>0</v>
      </c>
      <c r="BH82" s="107">
        <f t="shared" si="223"/>
        <v>0</v>
      </c>
      <c r="BI82" s="107">
        <f t="shared" si="223"/>
        <v>0</v>
      </c>
      <c r="BJ82" s="107">
        <f t="shared" si="223"/>
        <v>0</v>
      </c>
      <c r="BK82" s="107">
        <f t="shared" si="223"/>
        <v>0</v>
      </c>
      <c r="BL82" s="107">
        <f t="shared" si="223"/>
        <v>0</v>
      </c>
      <c r="BM82" s="107">
        <f t="shared" si="196"/>
        <v>0</v>
      </c>
      <c r="BN82" s="107">
        <f t="shared" si="223"/>
        <v>0</v>
      </c>
      <c r="BO82" s="107">
        <f t="shared" si="223"/>
        <v>0</v>
      </c>
      <c r="BP82" s="107">
        <f t="shared" si="223"/>
        <v>0</v>
      </c>
      <c r="BQ82" s="107">
        <f t="shared" si="223"/>
        <v>0</v>
      </c>
      <c r="BR82" s="107">
        <f t="shared" si="223"/>
        <v>0</v>
      </c>
      <c r="BS82" s="107">
        <f t="shared" si="223"/>
        <v>0</v>
      </c>
      <c r="BT82" s="107">
        <f t="shared" si="223"/>
        <v>0</v>
      </c>
      <c r="BU82" s="107">
        <f t="shared" si="223"/>
        <v>0</v>
      </c>
      <c r="BV82" s="107">
        <f t="shared" si="223"/>
        <v>0</v>
      </c>
      <c r="BW82" s="107">
        <f t="shared" si="223"/>
        <v>0</v>
      </c>
      <c r="BX82" s="107">
        <f t="shared" si="223"/>
        <v>0</v>
      </c>
      <c r="BY82" s="107">
        <f t="shared" si="223"/>
        <v>0</v>
      </c>
      <c r="BZ82" s="107">
        <f t="shared" si="223"/>
        <v>0</v>
      </c>
      <c r="CA82" s="107">
        <f t="shared" si="210"/>
        <v>0</v>
      </c>
      <c r="CB82" s="107">
        <f t="shared" si="210"/>
        <v>0</v>
      </c>
      <c r="CC82" s="107">
        <f t="shared" si="210"/>
        <v>0</v>
      </c>
      <c r="CD82" s="107">
        <f t="shared" si="210"/>
        <v>0</v>
      </c>
      <c r="CE82" s="107">
        <f t="shared" si="210"/>
        <v>0</v>
      </c>
      <c r="CF82" s="107">
        <f t="shared" si="210"/>
        <v>0</v>
      </c>
      <c r="CG82" s="107">
        <f t="shared" si="210"/>
        <v>0</v>
      </c>
      <c r="CH82" s="107">
        <f t="shared" si="210"/>
        <v>0</v>
      </c>
      <c r="CI82" s="107">
        <f t="shared" si="210"/>
        <v>0</v>
      </c>
      <c r="CJ82" s="107">
        <f t="shared" si="210"/>
        <v>0</v>
      </c>
      <c r="CK82" s="107">
        <f t="shared" si="210"/>
        <v>0</v>
      </c>
      <c r="CL82" s="107">
        <f t="shared" si="210"/>
        <v>0</v>
      </c>
      <c r="CM82" s="107">
        <f t="shared" si="210"/>
        <v>0</v>
      </c>
      <c r="CN82" s="107">
        <f t="shared" si="210"/>
        <v>0</v>
      </c>
      <c r="CO82" s="107">
        <f t="shared" si="211"/>
        <v>0</v>
      </c>
      <c r="CP82" s="107">
        <f t="shared" si="211"/>
        <v>0</v>
      </c>
      <c r="CQ82" s="107">
        <f t="shared" si="211"/>
        <v>0</v>
      </c>
      <c r="CR82" s="107">
        <f t="shared" si="211"/>
        <v>0</v>
      </c>
      <c r="CS82" s="107">
        <f t="shared" si="211"/>
        <v>0</v>
      </c>
      <c r="CT82" s="107">
        <f t="shared" si="211"/>
        <v>0</v>
      </c>
      <c r="CU82" s="107">
        <f t="shared" si="211"/>
        <v>0</v>
      </c>
      <c r="CV82" s="107">
        <f t="shared" si="211"/>
        <v>0</v>
      </c>
      <c r="CW82" s="107">
        <f t="shared" si="211"/>
        <v>0</v>
      </c>
      <c r="CX82" s="107">
        <f t="shared" si="211"/>
        <v>0</v>
      </c>
      <c r="CY82" s="107">
        <f t="shared" si="211"/>
        <v>0</v>
      </c>
      <c r="CZ82" s="107">
        <f t="shared" si="211"/>
        <v>0</v>
      </c>
      <c r="DA82" s="107">
        <f t="shared" si="211"/>
        <v>0</v>
      </c>
      <c r="DB82" s="107">
        <f t="shared" si="211"/>
        <v>0</v>
      </c>
      <c r="DC82" s="107">
        <f t="shared" si="216"/>
        <v>0</v>
      </c>
      <c r="DD82" s="107">
        <f t="shared" si="216"/>
        <v>0</v>
      </c>
      <c r="DE82" s="107">
        <f t="shared" si="216"/>
        <v>0</v>
      </c>
      <c r="DF82" s="107">
        <f t="shared" si="216"/>
        <v>0</v>
      </c>
      <c r="DG82" s="107">
        <f t="shared" si="216"/>
        <v>0</v>
      </c>
      <c r="DH82" s="107">
        <f t="shared" si="216"/>
        <v>0</v>
      </c>
      <c r="DI82" s="107">
        <f t="shared" si="216"/>
        <v>0</v>
      </c>
      <c r="DJ82" s="107">
        <f t="shared" si="216"/>
        <v>0</v>
      </c>
      <c r="DK82" s="107">
        <f t="shared" si="216"/>
        <v>0</v>
      </c>
      <c r="DL82" s="107">
        <f t="shared" si="216"/>
        <v>0</v>
      </c>
      <c r="DM82" s="107">
        <f t="shared" si="216"/>
        <v>0</v>
      </c>
      <c r="DN82" s="107">
        <f t="shared" si="216"/>
        <v>0</v>
      </c>
      <c r="DO82" s="107">
        <f t="shared" si="216"/>
        <v>0</v>
      </c>
      <c r="DP82" s="107">
        <f t="shared" si="216"/>
        <v>0</v>
      </c>
      <c r="DQ82" s="107">
        <f t="shared" si="216"/>
        <v>0</v>
      </c>
      <c r="DR82" s="107">
        <f t="shared" si="217"/>
        <v>0</v>
      </c>
      <c r="DS82" s="107">
        <f t="shared" si="217"/>
        <v>0</v>
      </c>
      <c r="DT82" s="107">
        <f t="shared" si="217"/>
        <v>0</v>
      </c>
    </row>
    <row r="83" spans="1:124" ht="12.75" customHeight="1" x14ac:dyDescent="0.25">
      <c r="A83" s="65" t="s">
        <v>94</v>
      </c>
      <c r="B83" s="198">
        <f t="shared" si="201"/>
        <v>115</v>
      </c>
      <c r="C83" s="66">
        <v>43677</v>
      </c>
      <c r="D83" s="67"/>
      <c r="E83" s="68" t="s">
        <v>288</v>
      </c>
      <c r="F83" s="71">
        <v>0.9</v>
      </c>
      <c r="G83" s="109"/>
      <c r="H83" s="199">
        <f t="shared" si="189"/>
        <v>10877.22</v>
      </c>
      <c r="I83" s="69" t="s">
        <v>288</v>
      </c>
      <c r="J83" s="69" t="s">
        <v>288</v>
      </c>
      <c r="K83" s="70"/>
      <c r="L83" s="291" t="s">
        <v>34</v>
      </c>
      <c r="M83" s="201" t="str">
        <f>IF(ISNA(MATCH($L83,'Linked Budget'!$B$6:$B$129,0)),"UNBUDGETED","")</f>
        <v/>
      </c>
      <c r="N83" s="202" t="str">
        <f t="shared" ref="N83" si="224">IF(AND(O83&lt;0,O83&lt;&gt;G83),"MISMATCH",IF(AND(O83&gt;0,O83&lt;&gt;F83,E83&lt;&gt;"Deposit Detail"),"MISMATCH",IF(AND(O83&gt;0,O83&lt;&gt;K83,E83="Deposit Detail"),"MISMATCH","")))</f>
        <v/>
      </c>
      <c r="O83" s="107">
        <f t="shared" ref="O83" si="225">SUM(P83:DU83)</f>
        <v>0.9</v>
      </c>
      <c r="P83" s="107">
        <f t="shared" ref="P83:AE93" si="226">IF(P$6=$L83,IF(OR($L83="Deposit Allocated",$E83="Deposit Detail"),$K83,SUM($F83:$G83)),0)</f>
        <v>0</v>
      </c>
      <c r="Q83" s="107">
        <f t="shared" si="226"/>
        <v>0</v>
      </c>
      <c r="R83" s="107">
        <f t="shared" si="226"/>
        <v>0</v>
      </c>
      <c r="S83" s="107">
        <f t="shared" si="226"/>
        <v>0</v>
      </c>
      <c r="T83" s="107">
        <f t="shared" si="226"/>
        <v>0</v>
      </c>
      <c r="U83" s="107">
        <f t="shared" si="226"/>
        <v>0</v>
      </c>
      <c r="V83" s="107">
        <f t="shared" si="226"/>
        <v>0</v>
      </c>
      <c r="W83" s="107">
        <f t="shared" si="223"/>
        <v>0</v>
      </c>
      <c r="X83" s="107">
        <f t="shared" si="223"/>
        <v>0</v>
      </c>
      <c r="Y83" s="107">
        <f t="shared" si="223"/>
        <v>0</v>
      </c>
      <c r="Z83" s="107">
        <f t="shared" si="223"/>
        <v>0</v>
      </c>
      <c r="AA83" s="107">
        <f t="shared" si="223"/>
        <v>0</v>
      </c>
      <c r="AB83" s="107">
        <f t="shared" si="223"/>
        <v>0</v>
      </c>
      <c r="AC83" s="107">
        <f t="shared" si="223"/>
        <v>0</v>
      </c>
      <c r="AD83" s="107">
        <f t="shared" si="223"/>
        <v>0</v>
      </c>
      <c r="AE83" s="107">
        <f t="shared" si="223"/>
        <v>0</v>
      </c>
      <c r="AF83" s="107">
        <f t="shared" si="223"/>
        <v>0</v>
      </c>
      <c r="AG83" s="107">
        <f t="shared" si="223"/>
        <v>0</v>
      </c>
      <c r="AH83" s="107">
        <f t="shared" si="223"/>
        <v>0</v>
      </c>
      <c r="AI83" s="107">
        <f t="shared" si="223"/>
        <v>0</v>
      </c>
      <c r="AJ83" s="107">
        <f t="shared" si="223"/>
        <v>0</v>
      </c>
      <c r="AK83" s="107">
        <f t="shared" si="223"/>
        <v>0</v>
      </c>
      <c r="AL83" s="107">
        <f t="shared" si="223"/>
        <v>0</v>
      </c>
      <c r="AM83" s="107">
        <f t="shared" si="223"/>
        <v>0</v>
      </c>
      <c r="AN83" s="107">
        <f t="shared" si="223"/>
        <v>0</v>
      </c>
      <c r="AO83" s="107">
        <f t="shared" si="223"/>
        <v>0</v>
      </c>
      <c r="AP83" s="107">
        <f t="shared" si="223"/>
        <v>0</v>
      </c>
      <c r="AQ83" s="107">
        <f t="shared" si="223"/>
        <v>0</v>
      </c>
      <c r="AR83" s="107">
        <f t="shared" si="223"/>
        <v>0</v>
      </c>
      <c r="AS83" s="107">
        <f t="shared" si="223"/>
        <v>0</v>
      </c>
      <c r="AT83" s="107">
        <f t="shared" si="223"/>
        <v>0</v>
      </c>
      <c r="AU83" s="107">
        <f t="shared" si="223"/>
        <v>0</v>
      </c>
      <c r="AV83" s="107">
        <f t="shared" si="223"/>
        <v>0</v>
      </c>
      <c r="AW83" s="107">
        <f t="shared" si="223"/>
        <v>0</v>
      </c>
      <c r="AX83" s="107">
        <f t="shared" si="223"/>
        <v>0</v>
      </c>
      <c r="AY83" s="107">
        <f t="shared" si="223"/>
        <v>0</v>
      </c>
      <c r="AZ83" s="107">
        <f t="shared" si="223"/>
        <v>0</v>
      </c>
      <c r="BA83" s="107">
        <f t="shared" si="223"/>
        <v>0</v>
      </c>
      <c r="BB83" s="107">
        <f t="shared" si="223"/>
        <v>0</v>
      </c>
      <c r="BC83" s="107">
        <f t="shared" si="223"/>
        <v>0</v>
      </c>
      <c r="BD83" s="107">
        <f t="shared" si="223"/>
        <v>0</v>
      </c>
      <c r="BE83" s="107">
        <f t="shared" si="223"/>
        <v>0</v>
      </c>
      <c r="BF83" s="107">
        <f t="shared" si="223"/>
        <v>0</v>
      </c>
      <c r="BG83" s="107">
        <f t="shared" si="223"/>
        <v>0</v>
      </c>
      <c r="BH83" s="107">
        <f t="shared" si="223"/>
        <v>0</v>
      </c>
      <c r="BI83" s="107">
        <f t="shared" si="223"/>
        <v>0</v>
      </c>
      <c r="BJ83" s="107">
        <f t="shared" si="223"/>
        <v>0</v>
      </c>
      <c r="BK83" s="107">
        <f t="shared" si="223"/>
        <v>0</v>
      </c>
      <c r="BL83" s="107">
        <f t="shared" si="223"/>
        <v>0</v>
      </c>
      <c r="BM83" s="107">
        <f t="shared" si="196"/>
        <v>0</v>
      </c>
      <c r="BN83" s="107">
        <f t="shared" si="223"/>
        <v>0</v>
      </c>
      <c r="BO83" s="107">
        <f t="shared" si="223"/>
        <v>0</v>
      </c>
      <c r="BP83" s="107">
        <f t="shared" si="223"/>
        <v>0</v>
      </c>
      <c r="BQ83" s="107">
        <f t="shared" si="223"/>
        <v>0</v>
      </c>
      <c r="BR83" s="107">
        <f t="shared" si="223"/>
        <v>0</v>
      </c>
      <c r="BS83" s="107">
        <f t="shared" si="223"/>
        <v>0</v>
      </c>
      <c r="BT83" s="107">
        <f t="shared" si="223"/>
        <v>0</v>
      </c>
      <c r="BU83" s="107">
        <f t="shared" si="223"/>
        <v>0</v>
      </c>
      <c r="BV83" s="107">
        <f t="shared" si="223"/>
        <v>0</v>
      </c>
      <c r="BW83" s="107">
        <f t="shared" si="223"/>
        <v>0</v>
      </c>
      <c r="BX83" s="107">
        <f t="shared" si="223"/>
        <v>0</v>
      </c>
      <c r="BY83" s="107">
        <f t="shared" si="223"/>
        <v>0</v>
      </c>
      <c r="BZ83" s="107">
        <f t="shared" si="223"/>
        <v>0</v>
      </c>
      <c r="CA83" s="107">
        <f t="shared" si="210"/>
        <v>0</v>
      </c>
      <c r="CB83" s="107">
        <f t="shared" si="210"/>
        <v>0</v>
      </c>
      <c r="CC83" s="107">
        <f t="shared" si="210"/>
        <v>0</v>
      </c>
      <c r="CD83" s="107">
        <f t="shared" si="210"/>
        <v>0</v>
      </c>
      <c r="CE83" s="107">
        <f t="shared" si="210"/>
        <v>0</v>
      </c>
      <c r="CF83" s="107">
        <f t="shared" si="210"/>
        <v>0</v>
      </c>
      <c r="CG83" s="107">
        <f t="shared" si="210"/>
        <v>0</v>
      </c>
      <c r="CH83" s="107">
        <f t="shared" si="210"/>
        <v>0</v>
      </c>
      <c r="CI83" s="107">
        <f t="shared" si="210"/>
        <v>0</v>
      </c>
      <c r="CJ83" s="107">
        <f t="shared" si="210"/>
        <v>0</v>
      </c>
      <c r="CK83" s="107">
        <f t="shared" si="210"/>
        <v>0</v>
      </c>
      <c r="CL83" s="107">
        <f t="shared" si="210"/>
        <v>0</v>
      </c>
      <c r="CM83" s="107">
        <f t="shared" si="210"/>
        <v>0</v>
      </c>
      <c r="CN83" s="107">
        <f t="shared" si="210"/>
        <v>0</v>
      </c>
      <c r="CO83" s="107">
        <f t="shared" si="211"/>
        <v>0</v>
      </c>
      <c r="CP83" s="107">
        <f t="shared" si="211"/>
        <v>0</v>
      </c>
      <c r="CQ83" s="107">
        <f t="shared" si="211"/>
        <v>0</v>
      </c>
      <c r="CR83" s="107">
        <f t="shared" si="211"/>
        <v>0</v>
      </c>
      <c r="CS83" s="107">
        <f t="shared" si="211"/>
        <v>0</v>
      </c>
      <c r="CT83" s="107">
        <f t="shared" si="211"/>
        <v>0</v>
      </c>
      <c r="CU83" s="107">
        <f t="shared" si="211"/>
        <v>0</v>
      </c>
      <c r="CV83" s="107">
        <f t="shared" si="211"/>
        <v>0</v>
      </c>
      <c r="CW83" s="107">
        <f t="shared" si="211"/>
        <v>0</v>
      </c>
      <c r="CX83" s="107">
        <f t="shared" si="211"/>
        <v>0</v>
      </c>
      <c r="CY83" s="107">
        <f t="shared" si="211"/>
        <v>0</v>
      </c>
      <c r="CZ83" s="107">
        <f t="shared" si="211"/>
        <v>0</v>
      </c>
      <c r="DA83" s="107">
        <f t="shared" si="211"/>
        <v>0</v>
      </c>
      <c r="DB83" s="107">
        <f t="shared" si="211"/>
        <v>0</v>
      </c>
      <c r="DC83" s="107">
        <f t="shared" si="216"/>
        <v>0</v>
      </c>
      <c r="DD83" s="107">
        <f t="shared" si="216"/>
        <v>0</v>
      </c>
      <c r="DE83" s="107">
        <f t="shared" si="216"/>
        <v>0</v>
      </c>
      <c r="DF83" s="107">
        <f t="shared" si="216"/>
        <v>0</v>
      </c>
      <c r="DG83" s="107">
        <f t="shared" si="216"/>
        <v>0</v>
      </c>
      <c r="DH83" s="107">
        <f t="shared" si="216"/>
        <v>0</v>
      </c>
      <c r="DI83" s="107">
        <f t="shared" si="216"/>
        <v>0</v>
      </c>
      <c r="DJ83" s="107">
        <f t="shared" si="216"/>
        <v>0</v>
      </c>
      <c r="DK83" s="107">
        <f t="shared" si="216"/>
        <v>0</v>
      </c>
      <c r="DL83" s="107">
        <f t="shared" si="216"/>
        <v>0</v>
      </c>
      <c r="DM83" s="107">
        <f t="shared" si="216"/>
        <v>0</v>
      </c>
      <c r="DN83" s="107">
        <f t="shared" si="216"/>
        <v>0</v>
      </c>
      <c r="DO83" s="107">
        <f t="shared" si="216"/>
        <v>0</v>
      </c>
      <c r="DP83" s="107">
        <f t="shared" si="216"/>
        <v>0</v>
      </c>
      <c r="DQ83" s="107">
        <f t="shared" si="216"/>
        <v>0</v>
      </c>
      <c r="DR83" s="107">
        <f t="shared" si="217"/>
        <v>0</v>
      </c>
      <c r="DS83" s="107">
        <f t="shared" si="217"/>
        <v>0.9</v>
      </c>
      <c r="DT83" s="107">
        <f t="shared" si="217"/>
        <v>0</v>
      </c>
    </row>
    <row r="84" spans="1:124" ht="12.75" customHeight="1" x14ac:dyDescent="0.25">
      <c r="A84" s="65" t="s">
        <v>94</v>
      </c>
      <c r="B84" s="198">
        <f t="shared" si="201"/>
        <v>116</v>
      </c>
      <c r="C84" s="66">
        <v>43677</v>
      </c>
      <c r="D84" s="67"/>
      <c r="E84" s="68" t="s">
        <v>289</v>
      </c>
      <c r="F84" s="71"/>
      <c r="G84" s="109">
        <v>-2</v>
      </c>
      <c r="H84" s="199">
        <f t="shared" si="189"/>
        <v>10875.22</v>
      </c>
      <c r="I84" s="69" t="s">
        <v>290</v>
      </c>
      <c r="J84" s="69" t="s">
        <v>290</v>
      </c>
      <c r="K84" s="70"/>
      <c r="L84" s="201" t="s">
        <v>87</v>
      </c>
      <c r="M84" s="201" t="str">
        <f>IF(ISNA(MATCH($L84,'Linked Budget'!$B$6:$B$129,0)),"UNBUDGETED","")</f>
        <v/>
      </c>
      <c r="N84" s="202" t="str">
        <f t="shared" ref="N84:N85" si="227">IF(AND(O84&lt;0,O84&lt;&gt;G84),"MISMATCH",IF(AND(O84&gt;0,O84&lt;&gt;F84,E84&lt;&gt;"Deposit Detail"),"MISMATCH",IF(AND(O84&gt;0,O84&lt;&gt;K84,E84="Deposit Detail"),"MISMATCH","")))</f>
        <v/>
      </c>
      <c r="O84" s="107">
        <f t="shared" ref="O84:O85" si="228">SUM(P84:DU84)</f>
        <v>-2</v>
      </c>
      <c r="P84" s="107">
        <f t="shared" si="226"/>
        <v>0</v>
      </c>
      <c r="Q84" s="107">
        <f t="shared" si="226"/>
        <v>0</v>
      </c>
      <c r="R84" s="107">
        <f t="shared" si="226"/>
        <v>0</v>
      </c>
      <c r="S84" s="107">
        <f t="shared" si="226"/>
        <v>0</v>
      </c>
      <c r="T84" s="107">
        <f t="shared" si="226"/>
        <v>0</v>
      </c>
      <c r="U84" s="107">
        <f t="shared" si="226"/>
        <v>0</v>
      </c>
      <c r="V84" s="107">
        <f t="shared" si="226"/>
        <v>0</v>
      </c>
      <c r="W84" s="107">
        <f t="shared" si="223"/>
        <v>0</v>
      </c>
      <c r="X84" s="107">
        <f t="shared" si="223"/>
        <v>0</v>
      </c>
      <c r="Y84" s="107">
        <f t="shared" si="223"/>
        <v>0</v>
      </c>
      <c r="Z84" s="107">
        <f t="shared" si="223"/>
        <v>0</v>
      </c>
      <c r="AA84" s="107">
        <f t="shared" si="223"/>
        <v>0</v>
      </c>
      <c r="AB84" s="107">
        <f t="shared" si="223"/>
        <v>0</v>
      </c>
      <c r="AC84" s="107">
        <f t="shared" si="223"/>
        <v>0</v>
      </c>
      <c r="AD84" s="107">
        <f t="shared" si="223"/>
        <v>0</v>
      </c>
      <c r="AE84" s="107">
        <f t="shared" si="223"/>
        <v>0</v>
      </c>
      <c r="AF84" s="107">
        <f t="shared" si="223"/>
        <v>0</v>
      </c>
      <c r="AG84" s="107">
        <f t="shared" si="223"/>
        <v>0</v>
      </c>
      <c r="AH84" s="107">
        <f t="shared" si="223"/>
        <v>0</v>
      </c>
      <c r="AI84" s="107">
        <f t="shared" si="223"/>
        <v>0</v>
      </c>
      <c r="AJ84" s="107">
        <f t="shared" si="223"/>
        <v>0</v>
      </c>
      <c r="AK84" s="107">
        <f t="shared" si="223"/>
        <v>0</v>
      </c>
      <c r="AL84" s="107">
        <f t="shared" si="223"/>
        <v>0</v>
      </c>
      <c r="AM84" s="107">
        <f t="shared" si="223"/>
        <v>0</v>
      </c>
      <c r="AN84" s="107">
        <f t="shared" si="223"/>
        <v>0</v>
      </c>
      <c r="AO84" s="107">
        <f t="shared" si="223"/>
        <v>0</v>
      </c>
      <c r="AP84" s="107">
        <f t="shared" si="223"/>
        <v>0</v>
      </c>
      <c r="AQ84" s="107">
        <f t="shared" si="223"/>
        <v>0</v>
      </c>
      <c r="AR84" s="107">
        <f t="shared" si="223"/>
        <v>0</v>
      </c>
      <c r="AS84" s="107">
        <f t="shared" si="223"/>
        <v>0</v>
      </c>
      <c r="AT84" s="107">
        <f t="shared" si="223"/>
        <v>0</v>
      </c>
      <c r="AU84" s="107">
        <f t="shared" si="223"/>
        <v>0</v>
      </c>
      <c r="AV84" s="107">
        <f t="shared" si="223"/>
        <v>0</v>
      </c>
      <c r="AW84" s="107">
        <f t="shared" si="223"/>
        <v>0</v>
      </c>
      <c r="AX84" s="107">
        <f t="shared" si="223"/>
        <v>0</v>
      </c>
      <c r="AY84" s="107">
        <f t="shared" si="223"/>
        <v>0</v>
      </c>
      <c r="AZ84" s="107">
        <f t="shared" si="223"/>
        <v>0</v>
      </c>
      <c r="BA84" s="107">
        <f t="shared" si="223"/>
        <v>0</v>
      </c>
      <c r="BB84" s="107">
        <f t="shared" si="223"/>
        <v>0</v>
      </c>
      <c r="BC84" s="107">
        <f t="shared" si="223"/>
        <v>0</v>
      </c>
      <c r="BD84" s="107">
        <f t="shared" si="223"/>
        <v>0</v>
      </c>
      <c r="BE84" s="107">
        <f t="shared" si="223"/>
        <v>0</v>
      </c>
      <c r="BF84" s="107">
        <f t="shared" si="223"/>
        <v>0</v>
      </c>
      <c r="BG84" s="107">
        <f t="shared" si="223"/>
        <v>0</v>
      </c>
      <c r="BH84" s="107">
        <f t="shared" si="223"/>
        <v>0</v>
      </c>
      <c r="BI84" s="107">
        <f t="shared" si="223"/>
        <v>0</v>
      </c>
      <c r="BJ84" s="107">
        <f t="shared" si="223"/>
        <v>0</v>
      </c>
      <c r="BK84" s="107">
        <f t="shared" si="223"/>
        <v>0</v>
      </c>
      <c r="BL84" s="107">
        <f t="shared" si="223"/>
        <v>0</v>
      </c>
      <c r="BM84" s="107">
        <f t="shared" si="196"/>
        <v>0</v>
      </c>
      <c r="BN84" s="107">
        <f t="shared" si="223"/>
        <v>0</v>
      </c>
      <c r="BO84" s="107">
        <f t="shared" si="223"/>
        <v>0</v>
      </c>
      <c r="BP84" s="107">
        <f t="shared" si="223"/>
        <v>0</v>
      </c>
      <c r="BQ84" s="107">
        <f t="shared" si="223"/>
        <v>0</v>
      </c>
      <c r="BR84" s="107">
        <f t="shared" si="223"/>
        <v>0</v>
      </c>
      <c r="BS84" s="107">
        <f t="shared" si="223"/>
        <v>0</v>
      </c>
      <c r="BT84" s="107">
        <f t="shared" si="223"/>
        <v>0</v>
      </c>
      <c r="BU84" s="107">
        <f t="shared" si="223"/>
        <v>0</v>
      </c>
      <c r="BV84" s="107">
        <f t="shared" si="223"/>
        <v>0</v>
      </c>
      <c r="BW84" s="107">
        <f t="shared" si="223"/>
        <v>0</v>
      </c>
      <c r="BX84" s="107">
        <f t="shared" si="223"/>
        <v>0</v>
      </c>
      <c r="BY84" s="107">
        <f t="shared" si="223"/>
        <v>0</v>
      </c>
      <c r="BZ84" s="107">
        <f t="shared" si="223"/>
        <v>0</v>
      </c>
      <c r="CA84" s="107">
        <f t="shared" si="210"/>
        <v>0</v>
      </c>
      <c r="CB84" s="107">
        <f t="shared" si="210"/>
        <v>0</v>
      </c>
      <c r="CC84" s="107">
        <f t="shared" si="210"/>
        <v>0</v>
      </c>
      <c r="CD84" s="107">
        <f t="shared" si="210"/>
        <v>0</v>
      </c>
      <c r="CE84" s="107">
        <f t="shared" si="210"/>
        <v>0</v>
      </c>
      <c r="CF84" s="107">
        <f t="shared" si="210"/>
        <v>0</v>
      </c>
      <c r="CG84" s="107">
        <f t="shared" si="210"/>
        <v>0</v>
      </c>
      <c r="CH84" s="107">
        <f t="shared" si="210"/>
        <v>0</v>
      </c>
      <c r="CI84" s="107">
        <f t="shared" si="210"/>
        <v>0</v>
      </c>
      <c r="CJ84" s="107">
        <f t="shared" si="210"/>
        <v>0</v>
      </c>
      <c r="CK84" s="107">
        <f t="shared" si="210"/>
        <v>0</v>
      </c>
      <c r="CL84" s="107">
        <f t="shared" si="210"/>
        <v>0</v>
      </c>
      <c r="CM84" s="107">
        <f t="shared" si="210"/>
        <v>0</v>
      </c>
      <c r="CN84" s="107">
        <f t="shared" si="210"/>
        <v>0</v>
      </c>
      <c r="CO84" s="107">
        <f t="shared" si="211"/>
        <v>0</v>
      </c>
      <c r="CP84" s="107">
        <f t="shared" si="211"/>
        <v>0</v>
      </c>
      <c r="CQ84" s="107">
        <f t="shared" si="211"/>
        <v>0</v>
      </c>
      <c r="CR84" s="107">
        <f t="shared" si="211"/>
        <v>0</v>
      </c>
      <c r="CS84" s="107">
        <f t="shared" si="211"/>
        <v>0</v>
      </c>
      <c r="CT84" s="107">
        <f t="shared" si="211"/>
        <v>0</v>
      </c>
      <c r="CU84" s="107">
        <f t="shared" si="211"/>
        <v>0</v>
      </c>
      <c r="CV84" s="107">
        <f t="shared" si="211"/>
        <v>0</v>
      </c>
      <c r="CW84" s="107">
        <f t="shared" si="211"/>
        <v>0</v>
      </c>
      <c r="CX84" s="107">
        <f t="shared" si="211"/>
        <v>0</v>
      </c>
      <c r="CY84" s="107">
        <f t="shared" si="211"/>
        <v>0</v>
      </c>
      <c r="CZ84" s="107">
        <f t="shared" si="211"/>
        <v>0</v>
      </c>
      <c r="DA84" s="107">
        <f t="shared" si="211"/>
        <v>0</v>
      </c>
      <c r="DB84" s="107">
        <f t="shared" si="211"/>
        <v>0</v>
      </c>
      <c r="DC84" s="107">
        <f t="shared" si="216"/>
        <v>0</v>
      </c>
      <c r="DD84" s="107">
        <f t="shared" si="216"/>
        <v>0</v>
      </c>
      <c r="DE84" s="107">
        <f t="shared" si="216"/>
        <v>0</v>
      </c>
      <c r="DF84" s="107">
        <f t="shared" si="216"/>
        <v>0</v>
      </c>
      <c r="DG84" s="107">
        <f t="shared" si="216"/>
        <v>0</v>
      </c>
      <c r="DH84" s="107">
        <f t="shared" si="216"/>
        <v>0</v>
      </c>
      <c r="DI84" s="107">
        <f t="shared" si="216"/>
        <v>0</v>
      </c>
      <c r="DJ84" s="107">
        <f t="shared" si="216"/>
        <v>0</v>
      </c>
      <c r="DK84" s="107">
        <f t="shared" si="216"/>
        <v>-2</v>
      </c>
      <c r="DL84" s="107">
        <f t="shared" si="216"/>
        <v>0</v>
      </c>
      <c r="DM84" s="107">
        <f t="shared" si="216"/>
        <v>0</v>
      </c>
      <c r="DN84" s="107">
        <f t="shared" si="216"/>
        <v>0</v>
      </c>
      <c r="DO84" s="107">
        <f t="shared" si="216"/>
        <v>0</v>
      </c>
      <c r="DP84" s="107">
        <f t="shared" si="216"/>
        <v>0</v>
      </c>
      <c r="DQ84" s="107">
        <f t="shared" si="216"/>
        <v>0</v>
      </c>
      <c r="DR84" s="107">
        <f t="shared" si="217"/>
        <v>0</v>
      </c>
      <c r="DS84" s="107">
        <f t="shared" si="217"/>
        <v>0</v>
      </c>
      <c r="DT84" s="107">
        <f t="shared" si="217"/>
        <v>0</v>
      </c>
    </row>
    <row r="85" spans="1:124" ht="12.75" customHeight="1" x14ac:dyDescent="0.25">
      <c r="A85" s="65" t="s">
        <v>129</v>
      </c>
      <c r="B85" s="198">
        <f t="shared" si="201"/>
        <v>117</v>
      </c>
      <c r="C85" s="66">
        <v>43679</v>
      </c>
      <c r="D85" s="67"/>
      <c r="E85" s="68" t="s">
        <v>144</v>
      </c>
      <c r="F85" s="71">
        <v>807.69</v>
      </c>
      <c r="G85" s="109"/>
      <c r="H85" s="199">
        <f t="shared" si="189"/>
        <v>11682.91</v>
      </c>
      <c r="I85" s="69" t="s">
        <v>291</v>
      </c>
      <c r="J85" s="69" t="s">
        <v>295</v>
      </c>
      <c r="K85" s="70"/>
      <c r="L85" s="201" t="s">
        <v>6</v>
      </c>
      <c r="M85" s="201" t="str">
        <f>IF(ISNA(MATCH($L85,'Linked Budget'!$B$6:$B$129,0)),"UNBUDGETED","")</f>
        <v/>
      </c>
      <c r="N85" s="202" t="str">
        <f t="shared" si="227"/>
        <v/>
      </c>
      <c r="O85" s="107">
        <f t="shared" si="228"/>
        <v>807.69</v>
      </c>
      <c r="P85" s="107">
        <f t="shared" si="226"/>
        <v>0</v>
      </c>
      <c r="Q85" s="107">
        <f t="shared" si="226"/>
        <v>0</v>
      </c>
      <c r="R85" s="107">
        <f t="shared" si="226"/>
        <v>0</v>
      </c>
      <c r="S85" s="107">
        <f t="shared" si="226"/>
        <v>807.69</v>
      </c>
      <c r="T85" s="107">
        <f t="shared" si="226"/>
        <v>0</v>
      </c>
      <c r="U85" s="107">
        <f t="shared" si="226"/>
        <v>0</v>
      </c>
      <c r="V85" s="107">
        <f t="shared" si="226"/>
        <v>0</v>
      </c>
      <c r="W85" s="107">
        <f t="shared" si="226"/>
        <v>0</v>
      </c>
      <c r="X85" s="107">
        <f t="shared" si="226"/>
        <v>0</v>
      </c>
      <c r="Y85" s="107">
        <f t="shared" si="226"/>
        <v>0</v>
      </c>
      <c r="Z85" s="107">
        <f t="shared" si="226"/>
        <v>0</v>
      </c>
      <c r="AA85" s="107">
        <f t="shared" si="226"/>
        <v>0</v>
      </c>
      <c r="AB85" s="107">
        <f t="shared" si="226"/>
        <v>0</v>
      </c>
      <c r="AC85" s="107">
        <f t="shared" si="226"/>
        <v>0</v>
      </c>
      <c r="AD85" s="107">
        <f t="shared" si="226"/>
        <v>0</v>
      </c>
      <c r="AE85" s="107">
        <f t="shared" si="226"/>
        <v>0</v>
      </c>
      <c r="AF85" s="107">
        <f t="shared" ref="AF85:BE86" si="229">IF(AF$6=$L85,IF(OR($L85="Deposit Allocated",$E85="Deposit Detail"),$K85,SUM($F85:$G85)),0)</f>
        <v>0</v>
      </c>
      <c r="AG85" s="107">
        <f t="shared" si="229"/>
        <v>0</v>
      </c>
      <c r="AH85" s="107">
        <f t="shared" si="229"/>
        <v>0</v>
      </c>
      <c r="AI85" s="107">
        <f t="shared" si="229"/>
        <v>0</v>
      </c>
      <c r="AJ85" s="107">
        <f t="shared" si="229"/>
        <v>0</v>
      </c>
      <c r="AK85" s="107">
        <f t="shared" si="229"/>
        <v>0</v>
      </c>
      <c r="AL85" s="107">
        <f t="shared" si="229"/>
        <v>0</v>
      </c>
      <c r="AM85" s="107">
        <f t="shared" si="229"/>
        <v>0</v>
      </c>
      <c r="AN85" s="107">
        <f t="shared" si="229"/>
        <v>0</v>
      </c>
      <c r="AO85" s="107">
        <f t="shared" si="229"/>
        <v>0</v>
      </c>
      <c r="AP85" s="107">
        <f t="shared" si="229"/>
        <v>0</v>
      </c>
      <c r="AQ85" s="107">
        <f t="shared" si="229"/>
        <v>0</v>
      </c>
      <c r="AR85" s="107">
        <f t="shared" si="229"/>
        <v>0</v>
      </c>
      <c r="AS85" s="107">
        <f t="shared" si="229"/>
        <v>0</v>
      </c>
      <c r="AT85" s="107">
        <f t="shared" si="229"/>
        <v>0</v>
      </c>
      <c r="AU85" s="107">
        <f t="shared" si="229"/>
        <v>0</v>
      </c>
      <c r="AV85" s="107">
        <f t="shared" si="229"/>
        <v>0</v>
      </c>
      <c r="AW85" s="107">
        <f t="shared" si="229"/>
        <v>0</v>
      </c>
      <c r="AX85" s="107">
        <f t="shared" si="229"/>
        <v>0</v>
      </c>
      <c r="AY85" s="107">
        <f t="shared" si="229"/>
        <v>0</v>
      </c>
      <c r="AZ85" s="107">
        <f t="shared" si="229"/>
        <v>0</v>
      </c>
      <c r="BA85" s="107">
        <f t="shared" si="229"/>
        <v>0</v>
      </c>
      <c r="BB85" s="107">
        <f t="shared" si="229"/>
        <v>0</v>
      </c>
      <c r="BC85" s="107">
        <f t="shared" si="229"/>
        <v>0</v>
      </c>
      <c r="BD85" s="107">
        <f t="shared" si="229"/>
        <v>0</v>
      </c>
      <c r="BE85" s="107">
        <f t="shared" si="229"/>
        <v>0</v>
      </c>
      <c r="BF85" s="107">
        <f t="shared" ref="BF85:BZ93" si="230">IF(BF$6=$L85,IF(OR($L85="Deposit Allocated",$E85="Deposit Detail"),$K85,SUM($F85:$G85)),0)</f>
        <v>0</v>
      </c>
      <c r="BG85" s="107">
        <f t="shared" si="230"/>
        <v>0</v>
      </c>
      <c r="BH85" s="107">
        <f t="shared" si="230"/>
        <v>0</v>
      </c>
      <c r="BI85" s="107">
        <f t="shared" si="230"/>
        <v>0</v>
      </c>
      <c r="BJ85" s="107">
        <f t="shared" si="230"/>
        <v>0</v>
      </c>
      <c r="BK85" s="107">
        <f t="shared" si="230"/>
        <v>0</v>
      </c>
      <c r="BL85" s="107">
        <f t="shared" si="230"/>
        <v>0</v>
      </c>
      <c r="BM85" s="107">
        <f t="shared" si="196"/>
        <v>0</v>
      </c>
      <c r="BN85" s="107">
        <f t="shared" si="230"/>
        <v>0</v>
      </c>
      <c r="BO85" s="107">
        <f t="shared" si="230"/>
        <v>0</v>
      </c>
      <c r="BP85" s="107">
        <f t="shared" si="230"/>
        <v>0</v>
      </c>
      <c r="BQ85" s="107">
        <f t="shared" si="230"/>
        <v>0</v>
      </c>
      <c r="BR85" s="107">
        <f t="shared" si="230"/>
        <v>0</v>
      </c>
      <c r="BS85" s="107">
        <f t="shared" si="230"/>
        <v>0</v>
      </c>
      <c r="BT85" s="107">
        <f t="shared" si="230"/>
        <v>0</v>
      </c>
      <c r="BU85" s="107">
        <f t="shared" si="230"/>
        <v>0</v>
      </c>
      <c r="BV85" s="107">
        <f t="shared" si="230"/>
        <v>0</v>
      </c>
      <c r="BW85" s="107">
        <f t="shared" si="230"/>
        <v>0</v>
      </c>
      <c r="BX85" s="107">
        <f t="shared" si="230"/>
        <v>0</v>
      </c>
      <c r="BY85" s="107">
        <f t="shared" si="230"/>
        <v>0</v>
      </c>
      <c r="BZ85" s="107">
        <f t="shared" si="230"/>
        <v>0</v>
      </c>
      <c r="CA85" s="107">
        <f t="shared" si="210"/>
        <v>0</v>
      </c>
      <c r="CB85" s="107">
        <f t="shared" si="210"/>
        <v>0</v>
      </c>
      <c r="CC85" s="107">
        <f t="shared" si="210"/>
        <v>0</v>
      </c>
      <c r="CD85" s="107">
        <f t="shared" si="210"/>
        <v>0</v>
      </c>
      <c r="CE85" s="107">
        <f t="shared" si="210"/>
        <v>0</v>
      </c>
      <c r="CF85" s="107">
        <f t="shared" si="210"/>
        <v>0</v>
      </c>
      <c r="CG85" s="107">
        <f t="shared" si="210"/>
        <v>0</v>
      </c>
      <c r="CH85" s="107">
        <f t="shared" si="210"/>
        <v>0</v>
      </c>
      <c r="CI85" s="107">
        <f t="shared" si="210"/>
        <v>0</v>
      </c>
      <c r="CJ85" s="107">
        <f t="shared" si="210"/>
        <v>0</v>
      </c>
      <c r="CK85" s="107">
        <f t="shared" si="210"/>
        <v>0</v>
      </c>
      <c r="CL85" s="107">
        <f t="shared" si="210"/>
        <v>0</v>
      </c>
      <c r="CM85" s="107">
        <f t="shared" si="210"/>
        <v>0</v>
      </c>
      <c r="CN85" s="107">
        <f t="shared" si="210"/>
        <v>0</v>
      </c>
      <c r="CO85" s="107">
        <f t="shared" si="211"/>
        <v>0</v>
      </c>
      <c r="CP85" s="107">
        <f t="shared" si="211"/>
        <v>0</v>
      </c>
      <c r="CQ85" s="107">
        <f t="shared" si="211"/>
        <v>0</v>
      </c>
      <c r="CR85" s="107">
        <f t="shared" si="211"/>
        <v>0</v>
      </c>
      <c r="CS85" s="107">
        <f t="shared" si="211"/>
        <v>0</v>
      </c>
      <c r="CT85" s="107">
        <f t="shared" si="211"/>
        <v>0</v>
      </c>
      <c r="CU85" s="107">
        <f t="shared" si="211"/>
        <v>0</v>
      </c>
      <c r="CV85" s="107">
        <f t="shared" si="211"/>
        <v>0</v>
      </c>
      <c r="CW85" s="107">
        <f t="shared" si="211"/>
        <v>0</v>
      </c>
      <c r="CX85" s="107">
        <f t="shared" si="211"/>
        <v>0</v>
      </c>
      <c r="CY85" s="107">
        <f t="shared" si="211"/>
        <v>0</v>
      </c>
      <c r="CZ85" s="107">
        <f t="shared" si="211"/>
        <v>0</v>
      </c>
      <c r="DA85" s="107">
        <f t="shared" si="211"/>
        <v>0</v>
      </c>
      <c r="DB85" s="107">
        <f t="shared" si="211"/>
        <v>0</v>
      </c>
      <c r="DC85" s="107">
        <f t="shared" si="216"/>
        <v>0</v>
      </c>
      <c r="DD85" s="107">
        <f t="shared" si="216"/>
        <v>0</v>
      </c>
      <c r="DE85" s="107">
        <f t="shared" si="216"/>
        <v>0</v>
      </c>
      <c r="DF85" s="107">
        <f t="shared" si="216"/>
        <v>0</v>
      </c>
      <c r="DG85" s="107">
        <f t="shared" si="216"/>
        <v>0</v>
      </c>
      <c r="DH85" s="107">
        <f t="shared" si="216"/>
        <v>0</v>
      </c>
      <c r="DI85" s="107">
        <f t="shared" si="216"/>
        <v>0</v>
      </c>
      <c r="DJ85" s="107">
        <f t="shared" si="216"/>
        <v>0</v>
      </c>
      <c r="DK85" s="107">
        <f t="shared" si="216"/>
        <v>0</v>
      </c>
      <c r="DL85" s="107">
        <f t="shared" si="216"/>
        <v>0</v>
      </c>
      <c r="DM85" s="107">
        <f t="shared" si="216"/>
        <v>0</v>
      </c>
      <c r="DN85" s="107">
        <f t="shared" si="216"/>
        <v>0</v>
      </c>
      <c r="DO85" s="107">
        <f t="shared" si="216"/>
        <v>0</v>
      </c>
      <c r="DP85" s="107">
        <f t="shared" si="216"/>
        <v>0</v>
      </c>
      <c r="DQ85" s="107">
        <f t="shared" si="216"/>
        <v>0</v>
      </c>
      <c r="DR85" s="107">
        <f t="shared" si="217"/>
        <v>0</v>
      </c>
      <c r="DS85" s="107">
        <f t="shared" si="217"/>
        <v>0</v>
      </c>
      <c r="DT85" s="107">
        <f t="shared" si="217"/>
        <v>0</v>
      </c>
    </row>
    <row r="86" spans="1:124" ht="12.75" customHeight="1" x14ac:dyDescent="0.25">
      <c r="A86" s="65" t="s">
        <v>129</v>
      </c>
      <c r="B86" s="198">
        <f t="shared" si="201"/>
        <v>118</v>
      </c>
      <c r="C86" s="66">
        <v>43686</v>
      </c>
      <c r="D86" s="67"/>
      <c r="E86" s="68" t="s">
        <v>144</v>
      </c>
      <c r="F86" s="71">
        <v>47.77</v>
      </c>
      <c r="G86" s="109"/>
      <c r="H86" s="199">
        <f t="shared" si="189"/>
        <v>11730.68</v>
      </c>
      <c r="I86" s="69" t="s">
        <v>291</v>
      </c>
      <c r="J86" s="69" t="s">
        <v>285</v>
      </c>
      <c r="K86" s="70"/>
      <c r="L86" s="201" t="s">
        <v>286</v>
      </c>
      <c r="M86" s="201" t="str">
        <f>IF(ISNA(MATCH($L86,'Linked Budget'!$B$6:$B$129,0)),"UNBUDGETED","")</f>
        <v/>
      </c>
      <c r="N86" s="202" t="str">
        <f t="shared" ref="N86" si="231">IF(AND(O86&lt;0,O86&lt;&gt;G86),"MISMATCH",IF(AND(O86&gt;0,O86&lt;&gt;F86,E86&lt;&gt;"Deposit Detail"),"MISMATCH",IF(AND(O86&gt;0,O86&lt;&gt;K86,E86="Deposit Detail"),"MISMATCH","")))</f>
        <v/>
      </c>
      <c r="O86" s="107">
        <f t="shared" ref="O86" si="232">SUM(P86:DU86)</f>
        <v>47.77</v>
      </c>
      <c r="P86" s="107">
        <f t="shared" si="226"/>
        <v>0</v>
      </c>
      <c r="Q86" s="107">
        <f t="shared" si="226"/>
        <v>0</v>
      </c>
      <c r="R86" s="107">
        <f t="shared" si="226"/>
        <v>0</v>
      </c>
      <c r="S86" s="107">
        <f t="shared" si="226"/>
        <v>0</v>
      </c>
      <c r="T86" s="107">
        <f t="shared" si="226"/>
        <v>47.77</v>
      </c>
      <c r="U86" s="107">
        <f t="shared" si="226"/>
        <v>0</v>
      </c>
      <c r="V86" s="107">
        <f t="shared" si="226"/>
        <v>0</v>
      </c>
      <c r="W86" s="107">
        <f t="shared" si="226"/>
        <v>0</v>
      </c>
      <c r="X86" s="107">
        <f t="shared" si="226"/>
        <v>0</v>
      </c>
      <c r="Y86" s="107">
        <f t="shared" si="226"/>
        <v>0</v>
      </c>
      <c r="Z86" s="107">
        <f t="shared" si="226"/>
        <v>0</v>
      </c>
      <c r="AA86" s="107">
        <f t="shared" si="226"/>
        <v>0</v>
      </c>
      <c r="AB86" s="107">
        <f t="shared" si="226"/>
        <v>0</v>
      </c>
      <c r="AC86" s="107">
        <f t="shared" si="226"/>
        <v>0</v>
      </c>
      <c r="AD86" s="107">
        <f t="shared" si="226"/>
        <v>0</v>
      </c>
      <c r="AE86" s="107">
        <f t="shared" si="226"/>
        <v>0</v>
      </c>
      <c r="AF86" s="107">
        <f t="shared" si="229"/>
        <v>0</v>
      </c>
      <c r="AG86" s="107">
        <f t="shared" si="229"/>
        <v>0</v>
      </c>
      <c r="AH86" s="107">
        <f t="shared" si="229"/>
        <v>0</v>
      </c>
      <c r="AI86" s="107">
        <f t="shared" si="229"/>
        <v>0</v>
      </c>
      <c r="AJ86" s="107">
        <f t="shared" si="229"/>
        <v>0</v>
      </c>
      <c r="AK86" s="107">
        <f t="shared" si="229"/>
        <v>0</v>
      </c>
      <c r="AL86" s="107">
        <f t="shared" si="229"/>
        <v>0</v>
      </c>
      <c r="AM86" s="107">
        <f t="shared" si="229"/>
        <v>0</v>
      </c>
      <c r="AN86" s="107">
        <f t="shared" si="229"/>
        <v>0</v>
      </c>
      <c r="AO86" s="107">
        <f t="shared" si="229"/>
        <v>0</v>
      </c>
      <c r="AP86" s="107">
        <f t="shared" si="229"/>
        <v>0</v>
      </c>
      <c r="AQ86" s="107">
        <f t="shared" si="229"/>
        <v>0</v>
      </c>
      <c r="AR86" s="107">
        <f t="shared" si="229"/>
        <v>0</v>
      </c>
      <c r="AS86" s="107">
        <f t="shared" si="229"/>
        <v>0</v>
      </c>
      <c r="AT86" s="107">
        <f t="shared" si="229"/>
        <v>0</v>
      </c>
      <c r="AU86" s="107">
        <f t="shared" si="229"/>
        <v>0</v>
      </c>
      <c r="AV86" s="107">
        <f t="shared" si="229"/>
        <v>0</v>
      </c>
      <c r="AW86" s="107">
        <f t="shared" si="229"/>
        <v>0</v>
      </c>
      <c r="AX86" s="107">
        <f t="shared" si="229"/>
        <v>0</v>
      </c>
      <c r="AY86" s="107">
        <f t="shared" si="229"/>
        <v>0</v>
      </c>
      <c r="AZ86" s="107">
        <f t="shared" si="229"/>
        <v>0</v>
      </c>
      <c r="BA86" s="107">
        <f t="shared" si="229"/>
        <v>0</v>
      </c>
      <c r="BB86" s="107">
        <f t="shared" si="229"/>
        <v>0</v>
      </c>
      <c r="BC86" s="107">
        <f t="shared" si="229"/>
        <v>0</v>
      </c>
      <c r="BD86" s="107">
        <f t="shared" si="229"/>
        <v>0</v>
      </c>
      <c r="BE86" s="107">
        <f t="shared" si="229"/>
        <v>0</v>
      </c>
      <c r="BF86" s="107">
        <f t="shared" si="230"/>
        <v>0</v>
      </c>
      <c r="BG86" s="107">
        <f t="shared" si="230"/>
        <v>0</v>
      </c>
      <c r="BH86" s="107">
        <f t="shared" si="230"/>
        <v>0</v>
      </c>
      <c r="BI86" s="107">
        <f t="shared" si="230"/>
        <v>0</v>
      </c>
      <c r="BJ86" s="107">
        <f t="shared" si="230"/>
        <v>0</v>
      </c>
      <c r="BK86" s="107">
        <f t="shared" si="230"/>
        <v>0</v>
      </c>
      <c r="BL86" s="107">
        <f t="shared" si="230"/>
        <v>0</v>
      </c>
      <c r="BM86" s="107">
        <f t="shared" si="196"/>
        <v>0</v>
      </c>
      <c r="BN86" s="107">
        <f t="shared" si="230"/>
        <v>0</v>
      </c>
      <c r="BO86" s="107">
        <f t="shared" si="230"/>
        <v>0</v>
      </c>
      <c r="BP86" s="107">
        <f t="shared" si="230"/>
        <v>0</v>
      </c>
      <c r="BQ86" s="107">
        <f t="shared" si="230"/>
        <v>0</v>
      </c>
      <c r="BR86" s="107">
        <f t="shared" si="230"/>
        <v>0</v>
      </c>
      <c r="BS86" s="107">
        <f t="shared" si="230"/>
        <v>0</v>
      </c>
      <c r="BT86" s="107">
        <f t="shared" si="230"/>
        <v>0</v>
      </c>
      <c r="BU86" s="107">
        <f t="shared" si="230"/>
        <v>0</v>
      </c>
      <c r="BV86" s="107">
        <f t="shared" si="230"/>
        <v>0</v>
      </c>
      <c r="BW86" s="107">
        <f t="shared" si="230"/>
        <v>0</v>
      </c>
      <c r="BX86" s="107">
        <f t="shared" si="230"/>
        <v>0</v>
      </c>
      <c r="BY86" s="107">
        <f t="shared" si="230"/>
        <v>0</v>
      </c>
      <c r="BZ86" s="107">
        <f t="shared" si="230"/>
        <v>0</v>
      </c>
      <c r="CA86" s="107">
        <f t="shared" si="210"/>
        <v>0</v>
      </c>
      <c r="CB86" s="107">
        <f t="shared" si="210"/>
        <v>0</v>
      </c>
      <c r="CC86" s="107">
        <f t="shared" si="210"/>
        <v>0</v>
      </c>
      <c r="CD86" s="107">
        <f t="shared" si="210"/>
        <v>0</v>
      </c>
      <c r="CE86" s="107">
        <f t="shared" si="210"/>
        <v>0</v>
      </c>
      <c r="CF86" s="107">
        <f t="shared" si="210"/>
        <v>0</v>
      </c>
      <c r="CG86" s="107">
        <f t="shared" si="210"/>
        <v>0</v>
      </c>
      <c r="CH86" s="107">
        <f t="shared" si="210"/>
        <v>0</v>
      </c>
      <c r="CI86" s="107">
        <f t="shared" si="210"/>
        <v>0</v>
      </c>
      <c r="CJ86" s="107">
        <f t="shared" si="210"/>
        <v>0</v>
      </c>
      <c r="CK86" s="107">
        <f t="shared" si="210"/>
        <v>0</v>
      </c>
      <c r="CL86" s="107">
        <f t="shared" si="210"/>
        <v>0</v>
      </c>
      <c r="CM86" s="107">
        <f t="shared" si="210"/>
        <v>0</v>
      </c>
      <c r="CN86" s="107">
        <f t="shared" si="210"/>
        <v>0</v>
      </c>
      <c r="CO86" s="107">
        <f t="shared" si="211"/>
        <v>0</v>
      </c>
      <c r="CP86" s="107">
        <f t="shared" si="211"/>
        <v>0</v>
      </c>
      <c r="CQ86" s="107">
        <f t="shared" si="211"/>
        <v>0</v>
      </c>
      <c r="CR86" s="107">
        <f t="shared" si="211"/>
        <v>0</v>
      </c>
      <c r="CS86" s="107">
        <f t="shared" si="211"/>
        <v>0</v>
      </c>
      <c r="CT86" s="107">
        <f t="shared" si="211"/>
        <v>0</v>
      </c>
      <c r="CU86" s="107">
        <f t="shared" si="211"/>
        <v>0</v>
      </c>
      <c r="CV86" s="107">
        <f t="shared" si="211"/>
        <v>0</v>
      </c>
      <c r="CW86" s="107">
        <f t="shared" si="211"/>
        <v>0</v>
      </c>
      <c r="CX86" s="107">
        <f t="shared" si="211"/>
        <v>0</v>
      </c>
      <c r="CY86" s="107">
        <f t="shared" si="211"/>
        <v>0</v>
      </c>
      <c r="CZ86" s="107">
        <f t="shared" si="211"/>
        <v>0</v>
      </c>
      <c r="DA86" s="107">
        <f t="shared" si="211"/>
        <v>0</v>
      </c>
      <c r="DB86" s="107">
        <f t="shared" si="211"/>
        <v>0</v>
      </c>
      <c r="DC86" s="107">
        <f t="shared" si="216"/>
        <v>0</v>
      </c>
      <c r="DD86" s="107">
        <f t="shared" si="216"/>
        <v>0</v>
      </c>
      <c r="DE86" s="107">
        <f t="shared" si="216"/>
        <v>0</v>
      </c>
      <c r="DF86" s="107">
        <f t="shared" si="216"/>
        <v>0</v>
      </c>
      <c r="DG86" s="107">
        <f t="shared" si="216"/>
        <v>0</v>
      </c>
      <c r="DH86" s="107">
        <f t="shared" si="216"/>
        <v>0</v>
      </c>
      <c r="DI86" s="107">
        <f t="shared" si="216"/>
        <v>0</v>
      </c>
      <c r="DJ86" s="107">
        <f t="shared" si="216"/>
        <v>0</v>
      </c>
      <c r="DK86" s="107">
        <f t="shared" si="216"/>
        <v>0</v>
      </c>
      <c r="DL86" s="107">
        <f t="shared" si="216"/>
        <v>0</v>
      </c>
      <c r="DM86" s="107">
        <f t="shared" si="216"/>
        <v>0</v>
      </c>
      <c r="DN86" s="107">
        <f t="shared" si="216"/>
        <v>0</v>
      </c>
      <c r="DO86" s="107">
        <f t="shared" si="216"/>
        <v>0</v>
      </c>
      <c r="DP86" s="107">
        <f t="shared" si="216"/>
        <v>0</v>
      </c>
      <c r="DQ86" s="107">
        <f t="shared" si="216"/>
        <v>0</v>
      </c>
      <c r="DR86" s="107">
        <f t="shared" si="217"/>
        <v>0</v>
      </c>
      <c r="DS86" s="107">
        <f t="shared" si="217"/>
        <v>0</v>
      </c>
      <c r="DT86" s="107">
        <f t="shared" si="217"/>
        <v>0</v>
      </c>
    </row>
    <row r="87" spans="1:124" ht="12.75" customHeight="1" x14ac:dyDescent="0.25">
      <c r="A87" s="65" t="s">
        <v>129</v>
      </c>
      <c r="B87" s="198">
        <f t="shared" si="201"/>
        <v>119</v>
      </c>
      <c r="C87" s="66">
        <v>43697</v>
      </c>
      <c r="D87" s="67"/>
      <c r="E87" s="68" t="s">
        <v>249</v>
      </c>
      <c r="F87" s="71">
        <v>337.97</v>
      </c>
      <c r="G87" s="109"/>
      <c r="H87" s="199">
        <f t="shared" si="189"/>
        <v>12068.65</v>
      </c>
      <c r="I87" s="69" t="s">
        <v>291</v>
      </c>
      <c r="J87" s="69" t="s">
        <v>292</v>
      </c>
      <c r="K87" s="70">
        <v>287.97000000000003</v>
      </c>
      <c r="L87" s="201" t="s">
        <v>5</v>
      </c>
      <c r="M87" s="201" t="str">
        <f>IF(ISNA(MATCH($L87,'Linked Budget'!$B$6:$B$129,0)),"UNBUDGETED","")</f>
        <v/>
      </c>
      <c r="N87" s="202" t="str">
        <f t="shared" ref="N87:N88" si="233">IF(AND(O87&lt;0,O87&lt;&gt;G87),"MISMATCH",IF(AND(O87&gt;0,O87&lt;&gt;F87,E87&lt;&gt;"Deposit Detail"),"MISMATCH",IF(AND(O87&gt;0,O87&lt;&gt;K87,E87="Deposit Detail"),"MISMATCH","")))</f>
        <v/>
      </c>
      <c r="O87" s="107">
        <f t="shared" ref="O87:O88" si="234">SUM(P87:DU87)</f>
        <v>287.97000000000003</v>
      </c>
      <c r="P87" s="107">
        <f t="shared" si="226"/>
        <v>0</v>
      </c>
      <c r="Q87" s="107">
        <f t="shared" si="226"/>
        <v>0</v>
      </c>
      <c r="R87" s="107">
        <f t="shared" si="226"/>
        <v>287.97000000000003</v>
      </c>
      <c r="S87" s="107">
        <f t="shared" si="226"/>
        <v>0</v>
      </c>
      <c r="T87" s="107">
        <f t="shared" si="226"/>
        <v>0</v>
      </c>
      <c r="U87" s="107">
        <f t="shared" si="226"/>
        <v>0</v>
      </c>
      <c r="V87" s="107">
        <f t="shared" si="226"/>
        <v>0</v>
      </c>
      <c r="W87" s="107">
        <f t="shared" si="223"/>
        <v>0</v>
      </c>
      <c r="X87" s="107">
        <f t="shared" si="223"/>
        <v>0</v>
      </c>
      <c r="Y87" s="107">
        <f t="shared" si="223"/>
        <v>0</v>
      </c>
      <c r="Z87" s="107">
        <f t="shared" si="223"/>
        <v>0</v>
      </c>
      <c r="AA87" s="107">
        <f t="shared" si="223"/>
        <v>0</v>
      </c>
      <c r="AB87" s="107">
        <f t="shared" si="223"/>
        <v>0</v>
      </c>
      <c r="AC87" s="107">
        <f t="shared" si="223"/>
        <v>0</v>
      </c>
      <c r="AD87" s="107">
        <f t="shared" si="223"/>
        <v>0</v>
      </c>
      <c r="AE87" s="107">
        <f t="shared" si="223"/>
        <v>0</v>
      </c>
      <c r="AF87" s="107">
        <f t="shared" si="223"/>
        <v>0</v>
      </c>
      <c r="AG87" s="107">
        <f t="shared" si="223"/>
        <v>0</v>
      </c>
      <c r="AH87" s="107">
        <f t="shared" si="223"/>
        <v>0</v>
      </c>
      <c r="AI87" s="107">
        <f t="shared" si="223"/>
        <v>0</v>
      </c>
      <c r="AJ87" s="107">
        <f t="shared" si="223"/>
        <v>0</v>
      </c>
      <c r="AK87" s="107">
        <f t="shared" si="223"/>
        <v>0</v>
      </c>
      <c r="AL87" s="107">
        <f t="shared" si="223"/>
        <v>0</v>
      </c>
      <c r="AM87" s="107">
        <f t="shared" si="223"/>
        <v>0</v>
      </c>
      <c r="AN87" s="107">
        <f t="shared" si="223"/>
        <v>0</v>
      </c>
      <c r="AO87" s="107">
        <f t="shared" si="223"/>
        <v>0</v>
      </c>
      <c r="AP87" s="107">
        <f t="shared" si="223"/>
        <v>0</v>
      </c>
      <c r="AQ87" s="107">
        <f t="shared" si="223"/>
        <v>0</v>
      </c>
      <c r="AR87" s="107">
        <f t="shared" si="223"/>
        <v>0</v>
      </c>
      <c r="AS87" s="107">
        <f t="shared" si="223"/>
        <v>0</v>
      </c>
      <c r="AT87" s="107">
        <f t="shared" si="223"/>
        <v>0</v>
      </c>
      <c r="AU87" s="107">
        <f t="shared" si="223"/>
        <v>0</v>
      </c>
      <c r="AV87" s="107">
        <f t="shared" si="223"/>
        <v>0</v>
      </c>
      <c r="AW87" s="107">
        <f t="shared" si="223"/>
        <v>0</v>
      </c>
      <c r="AX87" s="107">
        <f t="shared" si="223"/>
        <v>0</v>
      </c>
      <c r="AY87" s="107">
        <f t="shared" si="223"/>
        <v>0</v>
      </c>
      <c r="AZ87" s="107">
        <f t="shared" si="223"/>
        <v>0</v>
      </c>
      <c r="BA87" s="107">
        <f t="shared" si="223"/>
        <v>0</v>
      </c>
      <c r="BB87" s="107">
        <f t="shared" si="223"/>
        <v>0</v>
      </c>
      <c r="BC87" s="107">
        <f t="shared" si="223"/>
        <v>0</v>
      </c>
      <c r="BD87" s="107">
        <f t="shared" si="223"/>
        <v>0</v>
      </c>
      <c r="BE87" s="107">
        <f t="shared" si="223"/>
        <v>0</v>
      </c>
      <c r="BF87" s="107">
        <f t="shared" si="223"/>
        <v>0</v>
      </c>
      <c r="BG87" s="107">
        <f t="shared" si="223"/>
        <v>0</v>
      </c>
      <c r="BH87" s="107">
        <f t="shared" si="223"/>
        <v>0</v>
      </c>
      <c r="BI87" s="107">
        <f t="shared" si="223"/>
        <v>0</v>
      </c>
      <c r="BJ87" s="107">
        <f t="shared" si="223"/>
        <v>0</v>
      </c>
      <c r="BK87" s="107">
        <f t="shared" si="223"/>
        <v>0</v>
      </c>
      <c r="BL87" s="107">
        <f t="shared" si="223"/>
        <v>0</v>
      </c>
      <c r="BM87" s="107">
        <f t="shared" si="196"/>
        <v>0</v>
      </c>
      <c r="BN87" s="107">
        <f t="shared" si="223"/>
        <v>0</v>
      </c>
      <c r="BO87" s="107">
        <f t="shared" si="223"/>
        <v>0</v>
      </c>
      <c r="BP87" s="107">
        <f t="shared" si="223"/>
        <v>0</v>
      </c>
      <c r="BQ87" s="107">
        <f t="shared" si="223"/>
        <v>0</v>
      </c>
      <c r="BR87" s="107">
        <f t="shared" si="223"/>
        <v>0</v>
      </c>
      <c r="BS87" s="107">
        <f t="shared" si="223"/>
        <v>0</v>
      </c>
      <c r="BT87" s="107">
        <f t="shared" si="223"/>
        <v>0</v>
      </c>
      <c r="BU87" s="107">
        <f t="shared" si="223"/>
        <v>0</v>
      </c>
      <c r="BV87" s="107">
        <f t="shared" si="223"/>
        <v>0</v>
      </c>
      <c r="BW87" s="107">
        <f t="shared" si="223"/>
        <v>0</v>
      </c>
      <c r="BX87" s="107">
        <f t="shared" si="223"/>
        <v>0</v>
      </c>
      <c r="BY87" s="107">
        <f t="shared" si="223"/>
        <v>0</v>
      </c>
      <c r="BZ87" s="107">
        <f t="shared" si="223"/>
        <v>0</v>
      </c>
      <c r="CA87" s="107">
        <f t="shared" si="210"/>
        <v>0</v>
      </c>
      <c r="CB87" s="107">
        <f t="shared" si="210"/>
        <v>0</v>
      </c>
      <c r="CC87" s="107">
        <f t="shared" si="210"/>
        <v>0</v>
      </c>
      <c r="CD87" s="107">
        <f t="shared" si="210"/>
        <v>0</v>
      </c>
      <c r="CE87" s="107">
        <f t="shared" si="210"/>
        <v>0</v>
      </c>
      <c r="CF87" s="107">
        <f t="shared" si="210"/>
        <v>0</v>
      </c>
      <c r="CG87" s="107">
        <f t="shared" si="210"/>
        <v>0</v>
      </c>
      <c r="CH87" s="107">
        <f t="shared" si="210"/>
        <v>0</v>
      </c>
      <c r="CI87" s="107">
        <f t="shared" si="210"/>
        <v>0</v>
      </c>
      <c r="CJ87" s="107">
        <f t="shared" si="210"/>
        <v>0</v>
      </c>
      <c r="CK87" s="107">
        <f t="shared" si="210"/>
        <v>0</v>
      </c>
      <c r="CL87" s="107">
        <f t="shared" si="210"/>
        <v>0</v>
      </c>
      <c r="CM87" s="107">
        <f t="shared" si="210"/>
        <v>0</v>
      </c>
      <c r="CN87" s="107">
        <f t="shared" si="210"/>
        <v>0</v>
      </c>
      <c r="CO87" s="107">
        <f t="shared" si="211"/>
        <v>0</v>
      </c>
      <c r="CP87" s="107">
        <f t="shared" si="211"/>
        <v>0</v>
      </c>
      <c r="CQ87" s="107">
        <f t="shared" si="211"/>
        <v>0</v>
      </c>
      <c r="CR87" s="107">
        <f t="shared" si="211"/>
        <v>0</v>
      </c>
      <c r="CS87" s="107">
        <f t="shared" si="211"/>
        <v>0</v>
      </c>
      <c r="CT87" s="107">
        <f t="shared" si="211"/>
        <v>0</v>
      </c>
      <c r="CU87" s="107">
        <f t="shared" si="211"/>
        <v>0</v>
      </c>
      <c r="CV87" s="107">
        <f t="shared" si="211"/>
        <v>0</v>
      </c>
      <c r="CW87" s="107">
        <f t="shared" si="211"/>
        <v>0</v>
      </c>
      <c r="CX87" s="107">
        <f t="shared" si="211"/>
        <v>0</v>
      </c>
      <c r="CY87" s="107">
        <f t="shared" si="211"/>
        <v>0</v>
      </c>
      <c r="CZ87" s="107">
        <f t="shared" si="211"/>
        <v>0</v>
      </c>
      <c r="DA87" s="107">
        <f t="shared" si="211"/>
        <v>0</v>
      </c>
      <c r="DB87" s="107">
        <f t="shared" si="211"/>
        <v>0</v>
      </c>
      <c r="DC87" s="107">
        <f t="shared" si="216"/>
        <v>0</v>
      </c>
      <c r="DD87" s="107">
        <f t="shared" si="216"/>
        <v>0</v>
      </c>
      <c r="DE87" s="107">
        <f t="shared" si="216"/>
        <v>0</v>
      </c>
      <c r="DF87" s="107">
        <f t="shared" si="216"/>
        <v>0</v>
      </c>
      <c r="DG87" s="107">
        <f t="shared" si="216"/>
        <v>0</v>
      </c>
      <c r="DH87" s="107">
        <f t="shared" si="216"/>
        <v>0</v>
      </c>
      <c r="DI87" s="107">
        <f t="shared" si="216"/>
        <v>0</v>
      </c>
      <c r="DJ87" s="107">
        <f t="shared" si="216"/>
        <v>0</v>
      </c>
      <c r="DK87" s="107">
        <f t="shared" si="216"/>
        <v>0</v>
      </c>
      <c r="DL87" s="107">
        <f t="shared" si="216"/>
        <v>0</v>
      </c>
      <c r="DM87" s="107">
        <f t="shared" si="216"/>
        <v>0</v>
      </c>
      <c r="DN87" s="107">
        <f t="shared" si="216"/>
        <v>0</v>
      </c>
      <c r="DO87" s="107">
        <f t="shared" si="216"/>
        <v>0</v>
      </c>
      <c r="DP87" s="107">
        <f t="shared" si="216"/>
        <v>0</v>
      </c>
      <c r="DQ87" s="107">
        <f t="shared" si="216"/>
        <v>0</v>
      </c>
      <c r="DR87" s="107">
        <f t="shared" si="217"/>
        <v>0</v>
      </c>
      <c r="DS87" s="107">
        <f t="shared" si="217"/>
        <v>0</v>
      </c>
      <c r="DT87" s="107">
        <f t="shared" si="217"/>
        <v>0</v>
      </c>
    </row>
    <row r="88" spans="1:124" ht="12.75" customHeight="1" x14ac:dyDescent="0.25">
      <c r="A88" s="65" t="s">
        <v>129</v>
      </c>
      <c r="B88" s="198">
        <f t="shared" si="201"/>
        <v>120</v>
      </c>
      <c r="C88" s="66">
        <v>43697</v>
      </c>
      <c r="D88" s="67"/>
      <c r="E88" s="68" t="s">
        <v>296</v>
      </c>
      <c r="F88" s="71"/>
      <c r="G88" s="109">
        <v>-100</v>
      </c>
      <c r="H88" s="199">
        <f t="shared" si="189"/>
        <v>11968.65</v>
      </c>
      <c r="I88" s="69" t="s">
        <v>291</v>
      </c>
      <c r="J88" s="69" t="s">
        <v>297</v>
      </c>
      <c r="K88" s="70"/>
      <c r="L88" s="201" t="s">
        <v>150</v>
      </c>
      <c r="M88" s="201" t="str">
        <f>IF(ISNA(MATCH($L88,'Linked Budget'!$B$6:$B$129,0)),"UNBUDGETED","")</f>
        <v/>
      </c>
      <c r="N88" s="202" t="str">
        <f t="shared" si="233"/>
        <v/>
      </c>
      <c r="O88" s="107">
        <f t="shared" si="234"/>
        <v>0</v>
      </c>
      <c r="P88" s="107">
        <f t="shared" si="226"/>
        <v>0</v>
      </c>
      <c r="Q88" s="107">
        <f t="shared" si="226"/>
        <v>0</v>
      </c>
      <c r="R88" s="107">
        <f t="shared" si="226"/>
        <v>0</v>
      </c>
      <c r="S88" s="107">
        <f t="shared" si="226"/>
        <v>0</v>
      </c>
      <c r="T88" s="107">
        <f t="shared" si="226"/>
        <v>0</v>
      </c>
      <c r="U88" s="107">
        <f t="shared" si="226"/>
        <v>0</v>
      </c>
      <c r="V88" s="107">
        <f t="shared" si="226"/>
        <v>0</v>
      </c>
      <c r="W88" s="107">
        <f t="shared" si="226"/>
        <v>0</v>
      </c>
      <c r="X88" s="107">
        <f t="shared" si="226"/>
        <v>0</v>
      </c>
      <c r="Y88" s="107">
        <f t="shared" si="226"/>
        <v>0</v>
      </c>
      <c r="Z88" s="107">
        <f t="shared" si="226"/>
        <v>0</v>
      </c>
      <c r="AA88" s="107">
        <f t="shared" si="226"/>
        <v>0</v>
      </c>
      <c r="AB88" s="107">
        <f t="shared" si="226"/>
        <v>0</v>
      </c>
      <c r="AC88" s="107">
        <f t="shared" si="226"/>
        <v>0</v>
      </c>
      <c r="AD88" s="107">
        <f t="shared" si="226"/>
        <v>0</v>
      </c>
      <c r="AE88" s="107">
        <f t="shared" si="226"/>
        <v>0</v>
      </c>
      <c r="AF88" s="107">
        <f t="shared" ref="AF88:BE93" si="235">IF(AF$6=$L88,IF(OR($L88="Deposit Allocated",$E88="Deposit Detail"),$K88,SUM($F88:$G88)),0)</f>
        <v>0</v>
      </c>
      <c r="AG88" s="107">
        <f t="shared" si="235"/>
        <v>0</v>
      </c>
      <c r="AH88" s="107">
        <f t="shared" si="235"/>
        <v>0</v>
      </c>
      <c r="AI88" s="107">
        <f t="shared" si="235"/>
        <v>0</v>
      </c>
      <c r="AJ88" s="107">
        <f t="shared" si="235"/>
        <v>0</v>
      </c>
      <c r="AK88" s="107">
        <f t="shared" si="235"/>
        <v>0</v>
      </c>
      <c r="AL88" s="107">
        <f t="shared" si="235"/>
        <v>0</v>
      </c>
      <c r="AM88" s="107">
        <f t="shared" si="235"/>
        <v>0</v>
      </c>
      <c r="AN88" s="107">
        <f t="shared" si="235"/>
        <v>0</v>
      </c>
      <c r="AO88" s="107">
        <f t="shared" si="235"/>
        <v>0</v>
      </c>
      <c r="AP88" s="107">
        <f t="shared" si="235"/>
        <v>0</v>
      </c>
      <c r="AQ88" s="107">
        <f t="shared" si="235"/>
        <v>0</v>
      </c>
      <c r="AR88" s="107">
        <f t="shared" si="235"/>
        <v>0</v>
      </c>
      <c r="AS88" s="107">
        <f t="shared" si="235"/>
        <v>0</v>
      </c>
      <c r="AT88" s="107">
        <f t="shared" si="235"/>
        <v>0</v>
      </c>
      <c r="AU88" s="107">
        <f t="shared" si="235"/>
        <v>0</v>
      </c>
      <c r="AV88" s="107">
        <f t="shared" si="235"/>
        <v>0</v>
      </c>
      <c r="AW88" s="107">
        <f t="shared" si="235"/>
        <v>0</v>
      </c>
      <c r="AX88" s="107">
        <f t="shared" si="235"/>
        <v>0</v>
      </c>
      <c r="AY88" s="107">
        <f t="shared" si="235"/>
        <v>0</v>
      </c>
      <c r="AZ88" s="107">
        <f t="shared" si="235"/>
        <v>0</v>
      </c>
      <c r="BA88" s="107">
        <f t="shared" si="235"/>
        <v>0</v>
      </c>
      <c r="BB88" s="107">
        <f t="shared" si="235"/>
        <v>0</v>
      </c>
      <c r="BC88" s="107">
        <f t="shared" si="235"/>
        <v>0</v>
      </c>
      <c r="BD88" s="107">
        <f t="shared" si="235"/>
        <v>0</v>
      </c>
      <c r="BE88" s="107">
        <f t="shared" si="235"/>
        <v>0</v>
      </c>
      <c r="BF88" s="107">
        <f t="shared" si="230"/>
        <v>0</v>
      </c>
      <c r="BG88" s="107">
        <f t="shared" si="230"/>
        <v>0</v>
      </c>
      <c r="BH88" s="107">
        <f t="shared" si="230"/>
        <v>0</v>
      </c>
      <c r="BI88" s="107">
        <f t="shared" si="230"/>
        <v>0</v>
      </c>
      <c r="BJ88" s="107">
        <f t="shared" si="230"/>
        <v>0</v>
      </c>
      <c r="BK88" s="107">
        <f t="shared" si="230"/>
        <v>0</v>
      </c>
      <c r="BL88" s="107">
        <f t="shared" si="230"/>
        <v>0</v>
      </c>
      <c r="BM88" s="107">
        <f t="shared" si="196"/>
        <v>0</v>
      </c>
      <c r="BN88" s="107">
        <f t="shared" si="230"/>
        <v>0</v>
      </c>
      <c r="BO88" s="107">
        <f t="shared" si="230"/>
        <v>0</v>
      </c>
      <c r="BP88" s="107">
        <f t="shared" si="230"/>
        <v>0</v>
      </c>
      <c r="BQ88" s="107">
        <f t="shared" si="230"/>
        <v>0</v>
      </c>
      <c r="BR88" s="107">
        <f t="shared" si="230"/>
        <v>0</v>
      </c>
      <c r="BS88" s="107">
        <f t="shared" si="230"/>
        <v>0</v>
      </c>
      <c r="BT88" s="107">
        <f t="shared" si="230"/>
        <v>0</v>
      </c>
      <c r="BU88" s="107">
        <f t="shared" si="230"/>
        <v>0</v>
      </c>
      <c r="BV88" s="107">
        <f t="shared" si="230"/>
        <v>0</v>
      </c>
      <c r="BW88" s="107">
        <f t="shared" si="230"/>
        <v>0</v>
      </c>
      <c r="BX88" s="107">
        <f t="shared" si="230"/>
        <v>0</v>
      </c>
      <c r="BY88" s="107">
        <f t="shared" si="230"/>
        <v>0</v>
      </c>
      <c r="BZ88" s="107">
        <f t="shared" si="230"/>
        <v>0</v>
      </c>
      <c r="CA88" s="107">
        <f t="shared" ref="CA88:CN88" si="236">IF(CA$6=$L88,IF(OR($L88="Deposit Allocated",$E88="Deposit Detail"),$K88,SUM($F88:$G88)),0)</f>
        <v>0</v>
      </c>
      <c r="CB88" s="107">
        <f t="shared" si="236"/>
        <v>0</v>
      </c>
      <c r="CC88" s="107">
        <f t="shared" si="236"/>
        <v>0</v>
      </c>
      <c r="CD88" s="107">
        <f t="shared" si="236"/>
        <v>0</v>
      </c>
      <c r="CE88" s="107">
        <f t="shared" si="236"/>
        <v>0</v>
      </c>
      <c r="CF88" s="107">
        <f t="shared" si="236"/>
        <v>0</v>
      </c>
      <c r="CG88" s="107">
        <f t="shared" si="236"/>
        <v>0</v>
      </c>
      <c r="CH88" s="107">
        <f t="shared" si="236"/>
        <v>0</v>
      </c>
      <c r="CI88" s="107">
        <f t="shared" si="236"/>
        <v>0</v>
      </c>
      <c r="CJ88" s="107">
        <f t="shared" si="236"/>
        <v>0</v>
      </c>
      <c r="CK88" s="107">
        <f t="shared" si="236"/>
        <v>0</v>
      </c>
      <c r="CL88" s="107">
        <f t="shared" si="236"/>
        <v>0</v>
      </c>
      <c r="CM88" s="107">
        <f t="shared" si="236"/>
        <v>0</v>
      </c>
      <c r="CN88" s="107">
        <f t="shared" si="236"/>
        <v>0</v>
      </c>
      <c r="CO88" s="107">
        <f t="shared" si="211"/>
        <v>0</v>
      </c>
      <c r="CP88" s="107">
        <f t="shared" si="211"/>
        <v>0</v>
      </c>
      <c r="CQ88" s="107">
        <f t="shared" si="211"/>
        <v>0</v>
      </c>
      <c r="CR88" s="107">
        <f t="shared" si="211"/>
        <v>0</v>
      </c>
      <c r="CS88" s="107">
        <f t="shared" si="211"/>
        <v>0</v>
      </c>
      <c r="CT88" s="107">
        <f t="shared" si="211"/>
        <v>0</v>
      </c>
      <c r="CU88" s="107">
        <f t="shared" si="211"/>
        <v>0</v>
      </c>
      <c r="CV88" s="107">
        <f t="shared" ref="CV88:DB88" si="237">IF(CV$6=$L88,IF(OR($L88="Deposit Allocated",$E88="Deposit Detail"),$K88,SUM($F88:$G88)),0)</f>
        <v>0</v>
      </c>
      <c r="CW88" s="107">
        <f t="shared" si="237"/>
        <v>0</v>
      </c>
      <c r="CX88" s="107">
        <f t="shared" si="237"/>
        <v>0</v>
      </c>
      <c r="CY88" s="107">
        <f t="shared" si="237"/>
        <v>0</v>
      </c>
      <c r="CZ88" s="107">
        <f t="shared" si="237"/>
        <v>0</v>
      </c>
      <c r="DA88" s="107">
        <f t="shared" si="237"/>
        <v>0</v>
      </c>
      <c r="DB88" s="107">
        <f t="shared" si="237"/>
        <v>0</v>
      </c>
      <c r="DC88" s="107">
        <f t="shared" si="216"/>
        <v>0</v>
      </c>
      <c r="DD88" s="107">
        <f t="shared" si="216"/>
        <v>0</v>
      </c>
      <c r="DE88" s="107">
        <f t="shared" si="216"/>
        <v>0</v>
      </c>
      <c r="DF88" s="107">
        <f t="shared" si="216"/>
        <v>0</v>
      </c>
      <c r="DG88" s="107">
        <f t="shared" si="216"/>
        <v>0</v>
      </c>
      <c r="DH88" s="107">
        <f t="shared" si="216"/>
        <v>0</v>
      </c>
      <c r="DI88" s="107">
        <f t="shared" si="216"/>
        <v>0</v>
      </c>
      <c r="DJ88" s="107">
        <f t="shared" si="216"/>
        <v>0</v>
      </c>
      <c r="DK88" s="107">
        <f t="shared" si="216"/>
        <v>0</v>
      </c>
      <c r="DL88" s="107">
        <f t="shared" si="216"/>
        <v>0</v>
      </c>
      <c r="DM88" s="107">
        <f t="shared" si="216"/>
        <v>0</v>
      </c>
      <c r="DN88" s="107">
        <f t="shared" si="216"/>
        <v>0</v>
      </c>
      <c r="DO88" s="107">
        <f t="shared" si="216"/>
        <v>0</v>
      </c>
      <c r="DP88" s="107">
        <f t="shared" ref="DP88:DQ88" si="238">IF(DP$6=$L88,IF(OR($L88="Deposit Allocated",$E88="Deposit Detail"),$K88,SUM($F88:$G88)),0)</f>
        <v>0</v>
      </c>
      <c r="DQ88" s="107">
        <f t="shared" si="238"/>
        <v>0</v>
      </c>
      <c r="DR88" s="107">
        <f t="shared" si="217"/>
        <v>0</v>
      </c>
      <c r="DS88" s="107">
        <f t="shared" si="217"/>
        <v>0</v>
      </c>
      <c r="DT88" s="107">
        <f t="shared" si="217"/>
        <v>0</v>
      </c>
    </row>
    <row r="89" spans="1:124" ht="12.75" customHeight="1" x14ac:dyDescent="0.25">
      <c r="A89" s="65" t="s">
        <v>129</v>
      </c>
      <c r="B89" s="198">
        <f t="shared" si="201"/>
        <v>121</v>
      </c>
      <c r="C89" s="66">
        <v>43700</v>
      </c>
      <c r="D89" s="67"/>
      <c r="E89" s="68" t="s">
        <v>144</v>
      </c>
      <c r="F89" s="71">
        <v>508</v>
      </c>
      <c r="G89" s="109"/>
      <c r="H89" s="199">
        <f t="shared" si="189"/>
        <v>12476.65</v>
      </c>
      <c r="I89" s="69" t="s">
        <v>291</v>
      </c>
      <c r="J89" s="69" t="s">
        <v>293</v>
      </c>
      <c r="K89" s="70"/>
      <c r="L89" s="201" t="s">
        <v>9</v>
      </c>
      <c r="M89" s="201" t="str">
        <f>IF(ISNA(MATCH($L89,'Linked Budget'!$B$6:$B$129,0)),"UNBUDGETED","")</f>
        <v/>
      </c>
      <c r="N89" s="202" t="str">
        <f t="shared" ref="N89" si="239">IF(AND(O89&lt;0,O89&lt;&gt;G89),"MISMATCH",IF(AND(O89&gt;0,O89&lt;&gt;F89,E89&lt;&gt;"Deposit Detail"),"MISMATCH",IF(AND(O89&gt;0,O89&lt;&gt;K89,E89="Deposit Detail"),"MISMATCH","")))</f>
        <v/>
      </c>
      <c r="O89" s="107">
        <f t="shared" ref="O89" si="240">SUM(P89:DU89)</f>
        <v>508</v>
      </c>
      <c r="P89" s="107">
        <f t="shared" si="226"/>
        <v>0</v>
      </c>
      <c r="Q89" s="107">
        <f t="shared" si="226"/>
        <v>0</v>
      </c>
      <c r="R89" s="107">
        <f t="shared" si="226"/>
        <v>0</v>
      </c>
      <c r="S89" s="107">
        <f t="shared" si="226"/>
        <v>0</v>
      </c>
      <c r="T89" s="107">
        <f t="shared" si="226"/>
        <v>0</v>
      </c>
      <c r="U89" s="107">
        <f t="shared" si="226"/>
        <v>0</v>
      </c>
      <c r="V89" s="107">
        <f t="shared" si="226"/>
        <v>0</v>
      </c>
      <c r="W89" s="107">
        <f t="shared" si="223"/>
        <v>508</v>
      </c>
      <c r="X89" s="107">
        <f t="shared" si="223"/>
        <v>0</v>
      </c>
      <c r="Y89" s="107">
        <f t="shared" si="223"/>
        <v>0</v>
      </c>
      <c r="Z89" s="107">
        <f t="shared" si="223"/>
        <v>0</v>
      </c>
      <c r="AA89" s="107">
        <f t="shared" si="223"/>
        <v>0</v>
      </c>
      <c r="AB89" s="107">
        <f t="shared" si="223"/>
        <v>0</v>
      </c>
      <c r="AC89" s="107">
        <f t="shared" si="223"/>
        <v>0</v>
      </c>
      <c r="AD89" s="107">
        <f t="shared" si="223"/>
        <v>0</v>
      </c>
      <c r="AE89" s="107">
        <f t="shared" si="223"/>
        <v>0</v>
      </c>
      <c r="AF89" s="107">
        <f t="shared" si="223"/>
        <v>0</v>
      </c>
      <c r="AG89" s="107">
        <f t="shared" si="223"/>
        <v>0</v>
      </c>
      <c r="AH89" s="107">
        <f t="shared" si="223"/>
        <v>0</v>
      </c>
      <c r="AI89" s="107">
        <f t="shared" si="223"/>
        <v>0</v>
      </c>
      <c r="AJ89" s="107">
        <f t="shared" si="223"/>
        <v>0</v>
      </c>
      <c r="AK89" s="107">
        <f t="shared" si="223"/>
        <v>0</v>
      </c>
      <c r="AL89" s="107">
        <f t="shared" si="223"/>
        <v>0</v>
      </c>
      <c r="AM89" s="107">
        <f t="shared" si="223"/>
        <v>0</v>
      </c>
      <c r="AN89" s="107">
        <f t="shared" si="223"/>
        <v>0</v>
      </c>
      <c r="AO89" s="107">
        <f t="shared" si="223"/>
        <v>0</v>
      </c>
      <c r="AP89" s="107">
        <f t="shared" si="223"/>
        <v>0</v>
      </c>
      <c r="AQ89" s="107">
        <f t="shared" si="223"/>
        <v>0</v>
      </c>
      <c r="AR89" s="107">
        <f t="shared" si="223"/>
        <v>0</v>
      </c>
      <c r="AS89" s="107">
        <f t="shared" si="223"/>
        <v>0</v>
      </c>
      <c r="AT89" s="107">
        <f t="shared" si="223"/>
        <v>0</v>
      </c>
      <c r="AU89" s="107">
        <f t="shared" si="223"/>
        <v>0</v>
      </c>
      <c r="AV89" s="107">
        <f t="shared" si="223"/>
        <v>0</v>
      </c>
      <c r="AW89" s="107">
        <f t="shared" si="223"/>
        <v>0</v>
      </c>
      <c r="AX89" s="107">
        <f t="shared" si="223"/>
        <v>0</v>
      </c>
      <c r="AY89" s="107">
        <f t="shared" si="223"/>
        <v>0</v>
      </c>
      <c r="AZ89" s="107">
        <f t="shared" si="223"/>
        <v>0</v>
      </c>
      <c r="BA89" s="107">
        <f t="shared" si="223"/>
        <v>0</v>
      </c>
      <c r="BB89" s="107">
        <f t="shared" si="223"/>
        <v>0</v>
      </c>
      <c r="BC89" s="107">
        <f t="shared" si="223"/>
        <v>0</v>
      </c>
      <c r="BD89" s="107">
        <f t="shared" si="223"/>
        <v>0</v>
      </c>
      <c r="BE89" s="107">
        <f t="shared" si="223"/>
        <v>0</v>
      </c>
      <c r="BF89" s="107">
        <f t="shared" si="230"/>
        <v>0</v>
      </c>
      <c r="BG89" s="107">
        <f t="shared" si="230"/>
        <v>0</v>
      </c>
      <c r="BH89" s="107">
        <f t="shared" si="230"/>
        <v>0</v>
      </c>
      <c r="BI89" s="107">
        <f t="shared" si="230"/>
        <v>0</v>
      </c>
      <c r="BJ89" s="107">
        <f t="shared" si="230"/>
        <v>0</v>
      </c>
      <c r="BK89" s="107">
        <f t="shared" si="230"/>
        <v>0</v>
      </c>
      <c r="BL89" s="107">
        <f t="shared" si="230"/>
        <v>0</v>
      </c>
      <c r="BM89" s="107">
        <f t="shared" si="196"/>
        <v>0</v>
      </c>
      <c r="BN89" s="107">
        <f t="shared" si="230"/>
        <v>0</v>
      </c>
      <c r="BO89" s="107">
        <f t="shared" si="230"/>
        <v>0</v>
      </c>
      <c r="BP89" s="107">
        <f t="shared" si="230"/>
        <v>0</v>
      </c>
      <c r="BQ89" s="107">
        <f t="shared" si="230"/>
        <v>0</v>
      </c>
      <c r="BR89" s="107">
        <f t="shared" si="230"/>
        <v>0</v>
      </c>
      <c r="BS89" s="107">
        <f t="shared" si="230"/>
        <v>0</v>
      </c>
      <c r="BT89" s="107">
        <f t="shared" si="230"/>
        <v>0</v>
      </c>
      <c r="BU89" s="107">
        <f t="shared" si="230"/>
        <v>0</v>
      </c>
      <c r="BV89" s="107">
        <f t="shared" si="230"/>
        <v>0</v>
      </c>
      <c r="BW89" s="107">
        <f t="shared" si="230"/>
        <v>0</v>
      </c>
      <c r="BX89" s="107">
        <f t="shared" si="230"/>
        <v>0</v>
      </c>
      <c r="BY89" s="107">
        <f t="shared" si="230"/>
        <v>0</v>
      </c>
      <c r="BZ89" s="107">
        <f t="shared" si="230"/>
        <v>0</v>
      </c>
      <c r="CA89" s="107">
        <f t="shared" si="210"/>
        <v>0</v>
      </c>
      <c r="CB89" s="107">
        <f t="shared" si="210"/>
        <v>0</v>
      </c>
      <c r="CC89" s="107">
        <f t="shared" si="210"/>
        <v>0</v>
      </c>
      <c r="CD89" s="107">
        <f t="shared" si="210"/>
        <v>0</v>
      </c>
      <c r="CE89" s="107">
        <f t="shared" si="210"/>
        <v>0</v>
      </c>
      <c r="CF89" s="107">
        <f t="shared" si="210"/>
        <v>0</v>
      </c>
      <c r="CG89" s="107">
        <f t="shared" si="210"/>
        <v>0</v>
      </c>
      <c r="CH89" s="107">
        <f t="shared" si="210"/>
        <v>0</v>
      </c>
      <c r="CI89" s="107">
        <f t="shared" si="210"/>
        <v>0</v>
      </c>
      <c r="CJ89" s="107">
        <f t="shared" si="210"/>
        <v>0</v>
      </c>
      <c r="CK89" s="107">
        <f t="shared" si="210"/>
        <v>0</v>
      </c>
      <c r="CL89" s="107">
        <f t="shared" si="210"/>
        <v>0</v>
      </c>
      <c r="CM89" s="107">
        <f t="shared" si="210"/>
        <v>0</v>
      </c>
      <c r="CN89" s="107">
        <f t="shared" si="210"/>
        <v>0</v>
      </c>
      <c r="CO89" s="107">
        <f t="shared" si="211"/>
        <v>0</v>
      </c>
      <c r="CP89" s="107">
        <f t="shared" si="211"/>
        <v>0</v>
      </c>
      <c r="CQ89" s="107">
        <f t="shared" si="211"/>
        <v>0</v>
      </c>
      <c r="CR89" s="107">
        <f t="shared" si="211"/>
        <v>0</v>
      </c>
      <c r="CS89" s="107">
        <f t="shared" si="211"/>
        <v>0</v>
      </c>
      <c r="CT89" s="107">
        <f t="shared" si="211"/>
        <v>0</v>
      </c>
      <c r="CU89" s="107">
        <f t="shared" si="211"/>
        <v>0</v>
      </c>
      <c r="CV89" s="107">
        <f t="shared" si="211"/>
        <v>0</v>
      </c>
      <c r="CW89" s="107">
        <f t="shared" si="211"/>
        <v>0</v>
      </c>
      <c r="CX89" s="107">
        <f t="shared" si="211"/>
        <v>0</v>
      </c>
      <c r="CY89" s="107">
        <f t="shared" si="211"/>
        <v>0</v>
      </c>
      <c r="CZ89" s="107">
        <f t="shared" si="211"/>
        <v>0</v>
      </c>
      <c r="DA89" s="107">
        <f t="shared" si="211"/>
        <v>0</v>
      </c>
      <c r="DB89" s="107">
        <f t="shared" si="211"/>
        <v>0</v>
      </c>
      <c r="DC89" s="107">
        <f t="shared" si="216"/>
        <v>0</v>
      </c>
      <c r="DD89" s="107">
        <f t="shared" si="216"/>
        <v>0</v>
      </c>
      <c r="DE89" s="107">
        <f t="shared" si="216"/>
        <v>0</v>
      </c>
      <c r="DF89" s="107">
        <f t="shared" si="216"/>
        <v>0</v>
      </c>
      <c r="DG89" s="107">
        <f t="shared" si="216"/>
        <v>0</v>
      </c>
      <c r="DH89" s="107">
        <f t="shared" si="216"/>
        <v>0</v>
      </c>
      <c r="DI89" s="107">
        <f t="shared" si="216"/>
        <v>0</v>
      </c>
      <c r="DJ89" s="107">
        <f t="shared" si="216"/>
        <v>0</v>
      </c>
      <c r="DK89" s="107">
        <f t="shared" si="216"/>
        <v>0</v>
      </c>
      <c r="DL89" s="107">
        <f t="shared" si="216"/>
        <v>0</v>
      </c>
      <c r="DM89" s="107">
        <f t="shared" si="216"/>
        <v>0</v>
      </c>
      <c r="DN89" s="107">
        <f t="shared" si="216"/>
        <v>0</v>
      </c>
      <c r="DO89" s="107">
        <f t="shared" si="216"/>
        <v>0</v>
      </c>
      <c r="DP89" s="107">
        <f t="shared" si="216"/>
        <v>0</v>
      </c>
      <c r="DQ89" s="107">
        <f t="shared" si="216"/>
        <v>0</v>
      </c>
      <c r="DR89" s="107">
        <f t="shared" si="217"/>
        <v>0</v>
      </c>
      <c r="DS89" s="107">
        <f t="shared" si="217"/>
        <v>0</v>
      </c>
      <c r="DT89" s="107">
        <f t="shared" si="217"/>
        <v>0</v>
      </c>
    </row>
    <row r="90" spans="1:124" ht="12.75" customHeight="1" x14ac:dyDescent="0.25">
      <c r="A90" s="65" t="s">
        <v>129</v>
      </c>
      <c r="B90" s="198">
        <f t="shared" si="201"/>
        <v>122</v>
      </c>
      <c r="C90" s="66">
        <v>43700</v>
      </c>
      <c r="D90" s="67"/>
      <c r="E90" s="68" t="s">
        <v>294</v>
      </c>
      <c r="F90" s="71">
        <v>100</v>
      </c>
      <c r="G90" s="109"/>
      <c r="H90" s="199">
        <f t="shared" si="189"/>
        <v>12576.65</v>
      </c>
      <c r="I90" s="69" t="s">
        <v>291</v>
      </c>
      <c r="J90" s="69" t="s">
        <v>298</v>
      </c>
      <c r="K90" s="70"/>
      <c r="L90" s="201" t="s">
        <v>151</v>
      </c>
      <c r="M90" s="201" t="str">
        <f>IF(ISNA(MATCH($L90,'Linked Budget'!$B$6:$B$129,0)),"UNBUDGETED","")</f>
        <v/>
      </c>
      <c r="N90" s="202" t="str">
        <f t="shared" ref="N90:N91" si="241">IF(AND(O90&lt;0,O90&lt;&gt;G90),"MISMATCH",IF(AND(O90&gt;0,O90&lt;&gt;F90,E90&lt;&gt;"Deposit Detail"),"MISMATCH",IF(AND(O90&gt;0,O90&lt;&gt;K90,E90="Deposit Detail"),"MISMATCH","")))</f>
        <v/>
      </c>
      <c r="O90" s="107">
        <f t="shared" ref="O90:O91" si="242">SUM(P90:DU90)</f>
        <v>0</v>
      </c>
      <c r="P90" s="107">
        <f t="shared" si="226"/>
        <v>0</v>
      </c>
      <c r="Q90" s="107">
        <f t="shared" si="226"/>
        <v>0</v>
      </c>
      <c r="R90" s="107">
        <f t="shared" si="226"/>
        <v>0</v>
      </c>
      <c r="S90" s="107">
        <f t="shared" si="226"/>
        <v>0</v>
      </c>
      <c r="T90" s="107">
        <f t="shared" si="226"/>
        <v>0</v>
      </c>
      <c r="U90" s="107">
        <f t="shared" si="226"/>
        <v>0</v>
      </c>
      <c r="V90" s="107">
        <f t="shared" si="226"/>
        <v>0</v>
      </c>
      <c r="W90" s="107">
        <f t="shared" si="226"/>
        <v>0</v>
      </c>
      <c r="X90" s="107">
        <f t="shared" si="226"/>
        <v>0</v>
      </c>
      <c r="Y90" s="107">
        <f t="shared" si="226"/>
        <v>0</v>
      </c>
      <c r="Z90" s="107">
        <f t="shared" si="226"/>
        <v>0</v>
      </c>
      <c r="AA90" s="107">
        <f t="shared" si="226"/>
        <v>0</v>
      </c>
      <c r="AB90" s="107">
        <f t="shared" si="226"/>
        <v>0</v>
      </c>
      <c r="AC90" s="107">
        <f t="shared" si="226"/>
        <v>0</v>
      </c>
      <c r="AD90" s="107">
        <f t="shared" si="226"/>
        <v>0</v>
      </c>
      <c r="AE90" s="107">
        <f t="shared" si="226"/>
        <v>0</v>
      </c>
      <c r="AF90" s="107">
        <f t="shared" si="235"/>
        <v>0</v>
      </c>
      <c r="AG90" s="107">
        <f t="shared" si="235"/>
        <v>0</v>
      </c>
      <c r="AH90" s="107">
        <f t="shared" si="235"/>
        <v>0</v>
      </c>
      <c r="AI90" s="107">
        <f t="shared" si="235"/>
        <v>0</v>
      </c>
      <c r="AJ90" s="107">
        <f t="shared" si="235"/>
        <v>0</v>
      </c>
      <c r="AK90" s="107">
        <f t="shared" si="235"/>
        <v>0</v>
      </c>
      <c r="AL90" s="107">
        <f t="shared" si="235"/>
        <v>0</v>
      </c>
      <c r="AM90" s="107">
        <f t="shared" si="235"/>
        <v>0</v>
      </c>
      <c r="AN90" s="107">
        <f t="shared" si="235"/>
        <v>0</v>
      </c>
      <c r="AO90" s="107">
        <f t="shared" si="235"/>
        <v>0</v>
      </c>
      <c r="AP90" s="107">
        <f t="shared" si="235"/>
        <v>0</v>
      </c>
      <c r="AQ90" s="107">
        <f t="shared" si="235"/>
        <v>0</v>
      </c>
      <c r="AR90" s="107">
        <f t="shared" si="235"/>
        <v>0</v>
      </c>
      <c r="AS90" s="107">
        <f t="shared" si="235"/>
        <v>0</v>
      </c>
      <c r="AT90" s="107">
        <f t="shared" si="235"/>
        <v>0</v>
      </c>
      <c r="AU90" s="107">
        <f t="shared" si="235"/>
        <v>0</v>
      </c>
      <c r="AV90" s="107">
        <f t="shared" si="235"/>
        <v>0</v>
      </c>
      <c r="AW90" s="107">
        <f t="shared" si="235"/>
        <v>0</v>
      </c>
      <c r="AX90" s="107">
        <f t="shared" si="235"/>
        <v>0</v>
      </c>
      <c r="AY90" s="107">
        <f t="shared" si="235"/>
        <v>0</v>
      </c>
      <c r="AZ90" s="107">
        <f t="shared" si="235"/>
        <v>0</v>
      </c>
      <c r="BA90" s="107">
        <f t="shared" si="235"/>
        <v>0</v>
      </c>
      <c r="BB90" s="107">
        <f t="shared" si="235"/>
        <v>0</v>
      </c>
      <c r="BC90" s="107">
        <f t="shared" si="235"/>
        <v>0</v>
      </c>
      <c r="BD90" s="107">
        <f t="shared" si="235"/>
        <v>0</v>
      </c>
      <c r="BE90" s="107">
        <f t="shared" si="235"/>
        <v>0</v>
      </c>
      <c r="BF90" s="107">
        <f t="shared" si="230"/>
        <v>0</v>
      </c>
      <c r="BG90" s="107">
        <f t="shared" si="230"/>
        <v>0</v>
      </c>
      <c r="BH90" s="107">
        <f t="shared" si="230"/>
        <v>0</v>
      </c>
      <c r="BI90" s="107">
        <f t="shared" si="230"/>
        <v>0</v>
      </c>
      <c r="BJ90" s="107">
        <f t="shared" si="230"/>
        <v>0</v>
      </c>
      <c r="BK90" s="107">
        <f t="shared" si="230"/>
        <v>0</v>
      </c>
      <c r="BL90" s="107">
        <f t="shared" si="230"/>
        <v>0</v>
      </c>
      <c r="BM90" s="107">
        <f t="shared" si="196"/>
        <v>0</v>
      </c>
      <c r="BN90" s="107">
        <f t="shared" si="230"/>
        <v>0</v>
      </c>
      <c r="BO90" s="107">
        <f t="shared" si="230"/>
        <v>0</v>
      </c>
      <c r="BP90" s="107">
        <f t="shared" si="230"/>
        <v>0</v>
      </c>
      <c r="BQ90" s="107">
        <f t="shared" si="230"/>
        <v>0</v>
      </c>
      <c r="BR90" s="107">
        <f t="shared" si="230"/>
        <v>0</v>
      </c>
      <c r="BS90" s="107">
        <f t="shared" si="230"/>
        <v>0</v>
      </c>
      <c r="BT90" s="107">
        <f t="shared" si="230"/>
        <v>0</v>
      </c>
      <c r="BU90" s="107">
        <f t="shared" si="230"/>
        <v>0</v>
      </c>
      <c r="BV90" s="107">
        <f t="shared" si="230"/>
        <v>0</v>
      </c>
      <c r="BW90" s="107">
        <f t="shared" si="230"/>
        <v>0</v>
      </c>
      <c r="BX90" s="107">
        <f t="shared" si="230"/>
        <v>0</v>
      </c>
      <c r="BY90" s="107">
        <f t="shared" si="230"/>
        <v>0</v>
      </c>
      <c r="BZ90" s="107">
        <f t="shared" si="230"/>
        <v>0</v>
      </c>
      <c r="CA90" s="107">
        <f t="shared" si="210"/>
        <v>0</v>
      </c>
      <c r="CB90" s="107">
        <f t="shared" si="210"/>
        <v>0</v>
      </c>
      <c r="CC90" s="107">
        <f t="shared" si="210"/>
        <v>0</v>
      </c>
      <c r="CD90" s="107">
        <f t="shared" si="210"/>
        <v>0</v>
      </c>
      <c r="CE90" s="107">
        <f t="shared" si="210"/>
        <v>0</v>
      </c>
      <c r="CF90" s="107">
        <f t="shared" si="210"/>
        <v>0</v>
      </c>
      <c r="CG90" s="107">
        <f t="shared" si="210"/>
        <v>0</v>
      </c>
      <c r="CH90" s="107">
        <f t="shared" si="210"/>
        <v>0</v>
      </c>
      <c r="CI90" s="107">
        <f t="shared" si="210"/>
        <v>0</v>
      </c>
      <c r="CJ90" s="107">
        <f t="shared" si="210"/>
        <v>0</v>
      </c>
      <c r="CK90" s="107">
        <f t="shared" si="210"/>
        <v>0</v>
      </c>
      <c r="CL90" s="107">
        <f t="shared" si="210"/>
        <v>0</v>
      </c>
      <c r="CM90" s="107">
        <f t="shared" si="210"/>
        <v>0</v>
      </c>
      <c r="CN90" s="107">
        <f t="shared" si="210"/>
        <v>0</v>
      </c>
      <c r="CO90" s="107">
        <f t="shared" si="211"/>
        <v>0</v>
      </c>
      <c r="CP90" s="107">
        <f t="shared" si="211"/>
        <v>0</v>
      </c>
      <c r="CQ90" s="107">
        <f t="shared" si="211"/>
        <v>0</v>
      </c>
      <c r="CR90" s="107">
        <f t="shared" si="211"/>
        <v>0</v>
      </c>
      <c r="CS90" s="107">
        <f t="shared" si="211"/>
        <v>0</v>
      </c>
      <c r="CT90" s="107">
        <f t="shared" si="211"/>
        <v>0</v>
      </c>
      <c r="CU90" s="107">
        <f t="shared" si="211"/>
        <v>0</v>
      </c>
      <c r="CV90" s="107">
        <f t="shared" si="211"/>
        <v>0</v>
      </c>
      <c r="CW90" s="107">
        <f t="shared" si="211"/>
        <v>0</v>
      </c>
      <c r="CX90" s="107">
        <f t="shared" si="211"/>
        <v>0</v>
      </c>
      <c r="CY90" s="107">
        <f t="shared" si="211"/>
        <v>0</v>
      </c>
      <c r="CZ90" s="107">
        <f t="shared" si="211"/>
        <v>0</v>
      </c>
      <c r="DA90" s="107">
        <f t="shared" si="211"/>
        <v>0</v>
      </c>
      <c r="DB90" s="107">
        <f t="shared" si="211"/>
        <v>0</v>
      </c>
      <c r="DC90" s="107">
        <f t="shared" si="216"/>
        <v>0</v>
      </c>
      <c r="DD90" s="107">
        <f t="shared" si="216"/>
        <v>0</v>
      </c>
      <c r="DE90" s="107">
        <f t="shared" si="216"/>
        <v>0</v>
      </c>
      <c r="DF90" s="107">
        <f t="shared" si="216"/>
        <v>0</v>
      </c>
      <c r="DG90" s="107">
        <f t="shared" si="216"/>
        <v>0</v>
      </c>
      <c r="DH90" s="107">
        <f t="shared" si="216"/>
        <v>0</v>
      </c>
      <c r="DI90" s="107">
        <f t="shared" si="216"/>
        <v>0</v>
      </c>
      <c r="DJ90" s="107">
        <f t="shared" si="216"/>
        <v>0</v>
      </c>
      <c r="DK90" s="107">
        <f t="shared" si="216"/>
        <v>0</v>
      </c>
      <c r="DL90" s="107">
        <f t="shared" si="216"/>
        <v>0</v>
      </c>
      <c r="DM90" s="107">
        <f t="shared" si="216"/>
        <v>0</v>
      </c>
      <c r="DN90" s="107">
        <f t="shared" si="216"/>
        <v>0</v>
      </c>
      <c r="DO90" s="107">
        <f t="shared" si="216"/>
        <v>0</v>
      </c>
      <c r="DP90" s="107">
        <f t="shared" si="216"/>
        <v>0</v>
      </c>
      <c r="DQ90" s="107">
        <f t="shared" si="216"/>
        <v>0</v>
      </c>
      <c r="DR90" s="107">
        <f t="shared" si="217"/>
        <v>0</v>
      </c>
      <c r="DS90" s="107">
        <f t="shared" si="217"/>
        <v>0</v>
      </c>
      <c r="DT90" s="107">
        <f t="shared" si="217"/>
        <v>0</v>
      </c>
    </row>
    <row r="91" spans="1:124" ht="12.75" customHeight="1" x14ac:dyDescent="0.25">
      <c r="A91" s="65" t="s">
        <v>129</v>
      </c>
      <c r="B91" s="198">
        <f t="shared" si="201"/>
        <v>123</v>
      </c>
      <c r="C91" s="66">
        <v>43706</v>
      </c>
      <c r="D91" s="67"/>
      <c r="E91" s="68" t="s">
        <v>144</v>
      </c>
      <c r="F91" s="71">
        <v>37.68</v>
      </c>
      <c r="G91" s="109"/>
      <c r="H91" s="199">
        <f t="shared" si="189"/>
        <v>12614.33</v>
      </c>
      <c r="I91" s="69" t="s">
        <v>291</v>
      </c>
      <c r="J91" s="69" t="s">
        <v>287</v>
      </c>
      <c r="K91" s="70"/>
      <c r="L91" s="201" t="s">
        <v>286</v>
      </c>
      <c r="M91" s="201" t="str">
        <f>IF(ISNA(MATCH($L91,'Linked Budget'!$B$6:$B$129,0)),"UNBUDGETED","")</f>
        <v/>
      </c>
      <c r="N91" s="202" t="str">
        <f t="shared" si="241"/>
        <v/>
      </c>
      <c r="O91" s="107">
        <f t="shared" si="242"/>
        <v>37.68</v>
      </c>
      <c r="P91" s="107">
        <f t="shared" si="226"/>
        <v>0</v>
      </c>
      <c r="Q91" s="107">
        <f t="shared" si="226"/>
        <v>0</v>
      </c>
      <c r="R91" s="107">
        <f t="shared" si="226"/>
        <v>0</v>
      </c>
      <c r="S91" s="107">
        <f t="shared" si="226"/>
        <v>0</v>
      </c>
      <c r="T91" s="107">
        <f t="shared" si="226"/>
        <v>37.68</v>
      </c>
      <c r="U91" s="107">
        <f t="shared" si="226"/>
        <v>0</v>
      </c>
      <c r="V91" s="107">
        <f t="shared" si="226"/>
        <v>0</v>
      </c>
      <c r="W91" s="107">
        <f t="shared" si="226"/>
        <v>0</v>
      </c>
      <c r="X91" s="107">
        <f t="shared" si="226"/>
        <v>0</v>
      </c>
      <c r="Y91" s="107">
        <f t="shared" si="226"/>
        <v>0</v>
      </c>
      <c r="Z91" s="107">
        <f t="shared" si="226"/>
        <v>0</v>
      </c>
      <c r="AA91" s="107">
        <f t="shared" si="226"/>
        <v>0</v>
      </c>
      <c r="AB91" s="107">
        <f t="shared" si="226"/>
        <v>0</v>
      </c>
      <c r="AC91" s="107">
        <f t="shared" si="226"/>
        <v>0</v>
      </c>
      <c r="AD91" s="107">
        <f t="shared" si="226"/>
        <v>0</v>
      </c>
      <c r="AE91" s="107">
        <f t="shared" si="226"/>
        <v>0</v>
      </c>
      <c r="AF91" s="107">
        <f t="shared" si="235"/>
        <v>0</v>
      </c>
      <c r="AG91" s="107">
        <f t="shared" si="235"/>
        <v>0</v>
      </c>
      <c r="AH91" s="107">
        <f t="shared" si="235"/>
        <v>0</v>
      </c>
      <c r="AI91" s="107">
        <f t="shared" si="235"/>
        <v>0</v>
      </c>
      <c r="AJ91" s="107">
        <f t="shared" si="235"/>
        <v>0</v>
      </c>
      <c r="AK91" s="107">
        <f t="shared" si="235"/>
        <v>0</v>
      </c>
      <c r="AL91" s="107">
        <f t="shared" si="235"/>
        <v>0</v>
      </c>
      <c r="AM91" s="107">
        <f t="shared" si="235"/>
        <v>0</v>
      </c>
      <c r="AN91" s="107">
        <f t="shared" si="235"/>
        <v>0</v>
      </c>
      <c r="AO91" s="107">
        <f t="shared" si="235"/>
        <v>0</v>
      </c>
      <c r="AP91" s="107">
        <f t="shared" si="235"/>
        <v>0</v>
      </c>
      <c r="AQ91" s="107">
        <f t="shared" si="235"/>
        <v>0</v>
      </c>
      <c r="AR91" s="107">
        <f t="shared" si="235"/>
        <v>0</v>
      </c>
      <c r="AS91" s="107">
        <f t="shared" si="235"/>
        <v>0</v>
      </c>
      <c r="AT91" s="107">
        <f t="shared" si="235"/>
        <v>0</v>
      </c>
      <c r="AU91" s="107">
        <f t="shared" si="235"/>
        <v>0</v>
      </c>
      <c r="AV91" s="107">
        <f t="shared" si="235"/>
        <v>0</v>
      </c>
      <c r="AW91" s="107">
        <f t="shared" si="235"/>
        <v>0</v>
      </c>
      <c r="AX91" s="107">
        <f t="shared" si="235"/>
        <v>0</v>
      </c>
      <c r="AY91" s="107">
        <f t="shared" si="235"/>
        <v>0</v>
      </c>
      <c r="AZ91" s="107">
        <f t="shared" si="235"/>
        <v>0</v>
      </c>
      <c r="BA91" s="107">
        <f t="shared" si="235"/>
        <v>0</v>
      </c>
      <c r="BB91" s="107">
        <f t="shared" si="235"/>
        <v>0</v>
      </c>
      <c r="BC91" s="107">
        <f t="shared" si="235"/>
        <v>0</v>
      </c>
      <c r="BD91" s="107">
        <f t="shared" si="235"/>
        <v>0</v>
      </c>
      <c r="BE91" s="107">
        <f t="shared" si="235"/>
        <v>0</v>
      </c>
      <c r="BF91" s="107">
        <f t="shared" si="230"/>
        <v>0</v>
      </c>
      <c r="BG91" s="107">
        <f t="shared" si="230"/>
        <v>0</v>
      </c>
      <c r="BH91" s="107">
        <f t="shared" si="230"/>
        <v>0</v>
      </c>
      <c r="BI91" s="107">
        <f t="shared" si="230"/>
        <v>0</v>
      </c>
      <c r="BJ91" s="107">
        <f t="shared" si="230"/>
        <v>0</v>
      </c>
      <c r="BK91" s="107">
        <f t="shared" si="230"/>
        <v>0</v>
      </c>
      <c r="BL91" s="107">
        <f t="shared" si="230"/>
        <v>0</v>
      </c>
      <c r="BM91" s="107">
        <f t="shared" si="196"/>
        <v>0</v>
      </c>
      <c r="BN91" s="107">
        <f t="shared" si="230"/>
        <v>0</v>
      </c>
      <c r="BO91" s="107">
        <f t="shared" si="230"/>
        <v>0</v>
      </c>
      <c r="BP91" s="107">
        <f t="shared" si="230"/>
        <v>0</v>
      </c>
      <c r="BQ91" s="107">
        <f t="shared" si="230"/>
        <v>0</v>
      </c>
      <c r="BR91" s="107">
        <f t="shared" si="230"/>
        <v>0</v>
      </c>
      <c r="BS91" s="107">
        <f t="shared" si="230"/>
        <v>0</v>
      </c>
      <c r="BT91" s="107">
        <f t="shared" si="230"/>
        <v>0</v>
      </c>
      <c r="BU91" s="107">
        <f t="shared" si="230"/>
        <v>0</v>
      </c>
      <c r="BV91" s="107">
        <f t="shared" si="230"/>
        <v>0</v>
      </c>
      <c r="BW91" s="107">
        <f t="shared" si="230"/>
        <v>0</v>
      </c>
      <c r="BX91" s="107">
        <f t="shared" si="230"/>
        <v>0</v>
      </c>
      <c r="BY91" s="107">
        <f t="shared" si="230"/>
        <v>0</v>
      </c>
      <c r="BZ91" s="107">
        <f t="shared" si="230"/>
        <v>0</v>
      </c>
      <c r="CA91" s="107">
        <f t="shared" si="210"/>
        <v>0</v>
      </c>
      <c r="CB91" s="107">
        <f t="shared" si="210"/>
        <v>0</v>
      </c>
      <c r="CC91" s="107">
        <f t="shared" si="210"/>
        <v>0</v>
      </c>
      <c r="CD91" s="107">
        <f t="shared" si="210"/>
        <v>0</v>
      </c>
      <c r="CE91" s="107">
        <f t="shared" si="210"/>
        <v>0</v>
      </c>
      <c r="CF91" s="107">
        <f t="shared" si="210"/>
        <v>0</v>
      </c>
      <c r="CG91" s="107">
        <f t="shared" si="210"/>
        <v>0</v>
      </c>
      <c r="CH91" s="107">
        <f t="shared" si="210"/>
        <v>0</v>
      </c>
      <c r="CI91" s="107">
        <f t="shared" si="210"/>
        <v>0</v>
      </c>
      <c r="CJ91" s="107">
        <f t="shared" si="210"/>
        <v>0</v>
      </c>
      <c r="CK91" s="107">
        <f t="shared" si="210"/>
        <v>0</v>
      </c>
      <c r="CL91" s="107">
        <f t="shared" si="210"/>
        <v>0</v>
      </c>
      <c r="CM91" s="107">
        <f t="shared" si="210"/>
        <v>0</v>
      </c>
      <c r="CN91" s="107">
        <f t="shared" si="210"/>
        <v>0</v>
      </c>
      <c r="CO91" s="107">
        <f t="shared" si="211"/>
        <v>0</v>
      </c>
      <c r="CP91" s="107">
        <f t="shared" si="211"/>
        <v>0</v>
      </c>
      <c r="CQ91" s="107">
        <f t="shared" si="211"/>
        <v>0</v>
      </c>
      <c r="CR91" s="107">
        <f t="shared" si="211"/>
        <v>0</v>
      </c>
      <c r="CS91" s="107">
        <f t="shared" si="211"/>
        <v>0</v>
      </c>
      <c r="CT91" s="107">
        <f t="shared" si="211"/>
        <v>0</v>
      </c>
      <c r="CU91" s="107">
        <f t="shared" si="211"/>
        <v>0</v>
      </c>
      <c r="CV91" s="107">
        <f t="shared" si="211"/>
        <v>0</v>
      </c>
      <c r="CW91" s="107">
        <f t="shared" si="211"/>
        <v>0</v>
      </c>
      <c r="CX91" s="107">
        <f t="shared" si="211"/>
        <v>0</v>
      </c>
      <c r="CY91" s="107">
        <f t="shared" si="211"/>
        <v>0</v>
      </c>
      <c r="CZ91" s="107">
        <f t="shared" si="211"/>
        <v>0</v>
      </c>
      <c r="DA91" s="107">
        <f t="shared" si="211"/>
        <v>0</v>
      </c>
      <c r="DB91" s="107">
        <f t="shared" si="211"/>
        <v>0</v>
      </c>
      <c r="DC91" s="107">
        <f t="shared" si="216"/>
        <v>0</v>
      </c>
      <c r="DD91" s="107">
        <f t="shared" si="216"/>
        <v>0</v>
      </c>
      <c r="DE91" s="107">
        <f t="shared" si="216"/>
        <v>0</v>
      </c>
      <c r="DF91" s="107">
        <f t="shared" si="216"/>
        <v>0</v>
      </c>
      <c r="DG91" s="107">
        <f t="shared" si="216"/>
        <v>0</v>
      </c>
      <c r="DH91" s="107">
        <f t="shared" si="216"/>
        <v>0</v>
      </c>
      <c r="DI91" s="107">
        <f t="shared" si="216"/>
        <v>0</v>
      </c>
      <c r="DJ91" s="107">
        <f t="shared" si="216"/>
        <v>0</v>
      </c>
      <c r="DK91" s="107">
        <f t="shared" si="216"/>
        <v>0</v>
      </c>
      <c r="DL91" s="107">
        <f t="shared" si="216"/>
        <v>0</v>
      </c>
      <c r="DM91" s="107">
        <f t="shared" si="216"/>
        <v>0</v>
      </c>
      <c r="DN91" s="107">
        <f t="shared" si="216"/>
        <v>0</v>
      </c>
      <c r="DO91" s="107">
        <f t="shared" si="216"/>
        <v>0</v>
      </c>
      <c r="DP91" s="107">
        <f t="shared" si="216"/>
        <v>0</v>
      </c>
      <c r="DQ91" s="107">
        <f t="shared" si="216"/>
        <v>0</v>
      </c>
      <c r="DR91" s="107">
        <f t="shared" si="217"/>
        <v>0</v>
      </c>
      <c r="DS91" s="107">
        <f t="shared" si="217"/>
        <v>0</v>
      </c>
      <c r="DT91" s="107">
        <f t="shared" si="217"/>
        <v>0</v>
      </c>
    </row>
    <row r="92" spans="1:124" ht="12.75" customHeight="1" x14ac:dyDescent="0.25">
      <c r="A92" s="65" t="s">
        <v>129</v>
      </c>
      <c r="B92" s="198">
        <f t="shared" si="201"/>
        <v>124</v>
      </c>
      <c r="C92" s="66">
        <v>43706</v>
      </c>
      <c r="D92" s="67"/>
      <c r="E92" s="68" t="s">
        <v>288</v>
      </c>
      <c r="F92" s="71">
        <v>0.67</v>
      </c>
      <c r="G92" s="109"/>
      <c r="H92" s="199">
        <f t="shared" si="189"/>
        <v>12615</v>
      </c>
      <c r="I92" s="69" t="s">
        <v>288</v>
      </c>
      <c r="J92" s="69" t="s">
        <v>288</v>
      </c>
      <c r="K92" s="70"/>
      <c r="L92" s="201" t="s">
        <v>34</v>
      </c>
      <c r="M92" s="201" t="str">
        <f>IF(ISNA(MATCH($L92,'Linked Budget'!$B$6:$B$129,0)),"UNBUDGETED","")</f>
        <v/>
      </c>
      <c r="N92" s="202" t="str">
        <f t="shared" ref="N92:N93" si="243">IF(AND(O92&lt;0,O92&lt;&gt;G92),"MISMATCH",IF(AND(O92&gt;0,O92&lt;&gt;F92,E92&lt;&gt;"Deposit Detail"),"MISMATCH",IF(AND(O92&gt;0,O92&lt;&gt;K92,E92="Deposit Detail"),"MISMATCH","")))</f>
        <v/>
      </c>
      <c r="O92" s="107">
        <f t="shared" ref="O92:O93" si="244">SUM(P92:DU92)</f>
        <v>0.67</v>
      </c>
      <c r="P92" s="107">
        <f t="shared" si="226"/>
        <v>0</v>
      </c>
      <c r="Q92" s="107">
        <f t="shared" si="226"/>
        <v>0</v>
      </c>
      <c r="R92" s="107">
        <f t="shared" si="226"/>
        <v>0</v>
      </c>
      <c r="S92" s="107">
        <f t="shared" si="226"/>
        <v>0</v>
      </c>
      <c r="T92" s="107">
        <f t="shared" si="226"/>
        <v>0</v>
      </c>
      <c r="U92" s="107">
        <f t="shared" si="226"/>
        <v>0</v>
      </c>
      <c r="V92" s="107">
        <f t="shared" si="226"/>
        <v>0</v>
      </c>
      <c r="W92" s="107">
        <f t="shared" si="226"/>
        <v>0</v>
      </c>
      <c r="X92" s="107">
        <f t="shared" si="226"/>
        <v>0</v>
      </c>
      <c r="Y92" s="107">
        <f t="shared" si="226"/>
        <v>0</v>
      </c>
      <c r="Z92" s="107">
        <f t="shared" si="226"/>
        <v>0</v>
      </c>
      <c r="AA92" s="107">
        <f t="shared" si="226"/>
        <v>0</v>
      </c>
      <c r="AB92" s="107">
        <f t="shared" si="226"/>
        <v>0</v>
      </c>
      <c r="AC92" s="107">
        <f t="shared" si="226"/>
        <v>0</v>
      </c>
      <c r="AD92" s="107">
        <f t="shared" si="226"/>
        <v>0</v>
      </c>
      <c r="AE92" s="107">
        <f t="shared" si="226"/>
        <v>0</v>
      </c>
      <c r="AF92" s="107">
        <f t="shared" si="235"/>
        <v>0</v>
      </c>
      <c r="AG92" s="107">
        <f t="shared" si="235"/>
        <v>0</v>
      </c>
      <c r="AH92" s="107">
        <f t="shared" si="235"/>
        <v>0</v>
      </c>
      <c r="AI92" s="107">
        <f t="shared" si="235"/>
        <v>0</v>
      </c>
      <c r="AJ92" s="107">
        <f t="shared" si="235"/>
        <v>0</v>
      </c>
      <c r="AK92" s="107">
        <f t="shared" si="235"/>
        <v>0</v>
      </c>
      <c r="AL92" s="107">
        <f t="shared" si="235"/>
        <v>0</v>
      </c>
      <c r="AM92" s="107">
        <f t="shared" si="235"/>
        <v>0</v>
      </c>
      <c r="AN92" s="107">
        <f t="shared" si="235"/>
        <v>0</v>
      </c>
      <c r="AO92" s="107">
        <f t="shared" si="235"/>
        <v>0</v>
      </c>
      <c r="AP92" s="107">
        <f t="shared" si="235"/>
        <v>0</v>
      </c>
      <c r="AQ92" s="107">
        <f t="shared" si="235"/>
        <v>0</v>
      </c>
      <c r="AR92" s="107">
        <f t="shared" si="235"/>
        <v>0</v>
      </c>
      <c r="AS92" s="107">
        <f t="shared" si="235"/>
        <v>0</v>
      </c>
      <c r="AT92" s="107">
        <f t="shared" si="235"/>
        <v>0</v>
      </c>
      <c r="AU92" s="107">
        <f t="shared" si="235"/>
        <v>0</v>
      </c>
      <c r="AV92" s="107">
        <f t="shared" si="235"/>
        <v>0</v>
      </c>
      <c r="AW92" s="107">
        <f t="shared" si="235"/>
        <v>0</v>
      </c>
      <c r="AX92" s="107">
        <f t="shared" si="235"/>
        <v>0</v>
      </c>
      <c r="AY92" s="107">
        <f t="shared" si="235"/>
        <v>0</v>
      </c>
      <c r="AZ92" s="107">
        <f t="shared" si="235"/>
        <v>0</v>
      </c>
      <c r="BA92" s="107">
        <f t="shared" si="235"/>
        <v>0</v>
      </c>
      <c r="BB92" s="107">
        <f t="shared" si="235"/>
        <v>0</v>
      </c>
      <c r="BC92" s="107">
        <f t="shared" si="235"/>
        <v>0</v>
      </c>
      <c r="BD92" s="107">
        <f t="shared" si="235"/>
        <v>0</v>
      </c>
      <c r="BE92" s="107">
        <f t="shared" si="235"/>
        <v>0</v>
      </c>
      <c r="BF92" s="107">
        <f t="shared" si="230"/>
        <v>0</v>
      </c>
      <c r="BG92" s="107">
        <f t="shared" si="230"/>
        <v>0</v>
      </c>
      <c r="BH92" s="107">
        <f t="shared" si="230"/>
        <v>0</v>
      </c>
      <c r="BI92" s="107">
        <f t="shared" si="230"/>
        <v>0</v>
      </c>
      <c r="BJ92" s="107">
        <f t="shared" si="230"/>
        <v>0</v>
      </c>
      <c r="BK92" s="107">
        <f t="shared" si="230"/>
        <v>0</v>
      </c>
      <c r="BL92" s="107">
        <f t="shared" si="230"/>
        <v>0</v>
      </c>
      <c r="BM92" s="107">
        <f t="shared" si="196"/>
        <v>0</v>
      </c>
      <c r="BN92" s="107">
        <f t="shared" si="230"/>
        <v>0</v>
      </c>
      <c r="BO92" s="107">
        <f t="shared" si="230"/>
        <v>0</v>
      </c>
      <c r="BP92" s="107">
        <f t="shared" si="230"/>
        <v>0</v>
      </c>
      <c r="BQ92" s="107">
        <f t="shared" si="230"/>
        <v>0</v>
      </c>
      <c r="BR92" s="107">
        <f t="shared" si="230"/>
        <v>0</v>
      </c>
      <c r="BS92" s="107">
        <f t="shared" si="230"/>
        <v>0</v>
      </c>
      <c r="BT92" s="107">
        <f t="shared" si="230"/>
        <v>0</v>
      </c>
      <c r="BU92" s="107">
        <f t="shared" si="230"/>
        <v>0</v>
      </c>
      <c r="BV92" s="107">
        <f t="shared" si="230"/>
        <v>0</v>
      </c>
      <c r="BW92" s="107">
        <f t="shared" si="230"/>
        <v>0</v>
      </c>
      <c r="BX92" s="107">
        <f t="shared" si="230"/>
        <v>0</v>
      </c>
      <c r="BY92" s="107">
        <f t="shared" si="230"/>
        <v>0</v>
      </c>
      <c r="BZ92" s="107">
        <f t="shared" si="230"/>
        <v>0</v>
      </c>
      <c r="CA92" s="107">
        <f t="shared" si="210"/>
        <v>0</v>
      </c>
      <c r="CB92" s="107">
        <f t="shared" si="210"/>
        <v>0</v>
      </c>
      <c r="CC92" s="107">
        <f t="shared" si="210"/>
        <v>0</v>
      </c>
      <c r="CD92" s="107">
        <f t="shared" si="210"/>
        <v>0</v>
      </c>
      <c r="CE92" s="107">
        <f t="shared" si="210"/>
        <v>0</v>
      </c>
      <c r="CF92" s="107">
        <f t="shared" si="210"/>
        <v>0</v>
      </c>
      <c r="CG92" s="107">
        <f t="shared" si="210"/>
        <v>0</v>
      </c>
      <c r="CH92" s="107">
        <f t="shared" si="210"/>
        <v>0</v>
      </c>
      <c r="CI92" s="107">
        <f t="shared" si="210"/>
        <v>0</v>
      </c>
      <c r="CJ92" s="107">
        <f t="shared" ref="CJ92:CN92" si="245">IF(CJ$6=$L92,IF(OR($L92="Deposit Allocated",$E92="Deposit Detail"),$K92,SUM($F92:$G92)),0)</f>
        <v>0</v>
      </c>
      <c r="CK92" s="107">
        <f t="shared" si="245"/>
        <v>0</v>
      </c>
      <c r="CL92" s="107">
        <f t="shared" si="245"/>
        <v>0</v>
      </c>
      <c r="CM92" s="107">
        <f t="shared" si="245"/>
        <v>0</v>
      </c>
      <c r="CN92" s="107">
        <f t="shared" si="245"/>
        <v>0</v>
      </c>
      <c r="CO92" s="107">
        <f t="shared" si="211"/>
        <v>0</v>
      </c>
      <c r="CP92" s="107">
        <f t="shared" si="211"/>
        <v>0</v>
      </c>
      <c r="CQ92" s="107">
        <f t="shared" si="211"/>
        <v>0</v>
      </c>
      <c r="CR92" s="107">
        <f t="shared" si="211"/>
        <v>0</v>
      </c>
      <c r="CS92" s="107">
        <f t="shared" si="211"/>
        <v>0</v>
      </c>
      <c r="CT92" s="107">
        <f t="shared" si="211"/>
        <v>0</v>
      </c>
      <c r="CU92" s="107">
        <f t="shared" si="211"/>
        <v>0</v>
      </c>
      <c r="CV92" s="107">
        <f t="shared" si="211"/>
        <v>0</v>
      </c>
      <c r="CW92" s="107">
        <f t="shared" si="211"/>
        <v>0</v>
      </c>
      <c r="CX92" s="107">
        <f t="shared" si="211"/>
        <v>0</v>
      </c>
      <c r="CY92" s="107">
        <f t="shared" si="211"/>
        <v>0</v>
      </c>
      <c r="CZ92" s="107">
        <f t="shared" si="211"/>
        <v>0</v>
      </c>
      <c r="DA92" s="107">
        <f t="shared" si="211"/>
        <v>0</v>
      </c>
      <c r="DB92" s="107">
        <f t="shared" si="211"/>
        <v>0</v>
      </c>
      <c r="DC92" s="107">
        <f t="shared" si="216"/>
        <v>0</v>
      </c>
      <c r="DD92" s="107">
        <f t="shared" si="216"/>
        <v>0</v>
      </c>
      <c r="DE92" s="107">
        <f t="shared" si="216"/>
        <v>0</v>
      </c>
      <c r="DF92" s="107">
        <f t="shared" si="216"/>
        <v>0</v>
      </c>
      <c r="DG92" s="107">
        <f t="shared" si="216"/>
        <v>0</v>
      </c>
      <c r="DH92" s="107">
        <f t="shared" si="216"/>
        <v>0</v>
      </c>
      <c r="DI92" s="107">
        <f t="shared" si="216"/>
        <v>0</v>
      </c>
      <c r="DJ92" s="107">
        <f t="shared" si="216"/>
        <v>0</v>
      </c>
      <c r="DK92" s="107">
        <f t="shared" si="216"/>
        <v>0</v>
      </c>
      <c r="DL92" s="107">
        <f t="shared" si="216"/>
        <v>0</v>
      </c>
      <c r="DM92" s="107">
        <f t="shared" si="216"/>
        <v>0</v>
      </c>
      <c r="DN92" s="107">
        <f t="shared" si="216"/>
        <v>0</v>
      </c>
      <c r="DO92" s="107">
        <f t="shared" si="216"/>
        <v>0</v>
      </c>
      <c r="DP92" s="107">
        <f t="shared" si="216"/>
        <v>0</v>
      </c>
      <c r="DQ92" s="107">
        <f t="shared" si="216"/>
        <v>0</v>
      </c>
      <c r="DR92" s="107">
        <f t="shared" si="217"/>
        <v>0</v>
      </c>
      <c r="DS92" s="107">
        <f t="shared" si="217"/>
        <v>0.67</v>
      </c>
      <c r="DT92" s="107">
        <f t="shared" si="217"/>
        <v>0</v>
      </c>
    </row>
    <row r="93" spans="1:124" ht="12.75" customHeight="1" x14ac:dyDescent="0.25">
      <c r="A93" s="65" t="s">
        <v>129</v>
      </c>
      <c r="B93" s="198">
        <f t="shared" si="201"/>
        <v>125</v>
      </c>
      <c r="C93" s="66">
        <v>43707</v>
      </c>
      <c r="D93" s="67"/>
      <c r="E93" s="68" t="s">
        <v>289</v>
      </c>
      <c r="F93" s="71"/>
      <c r="G93" s="109">
        <v>-2</v>
      </c>
      <c r="H93" s="199">
        <f t="shared" ref="H93" si="246">H92+F93+G93</f>
        <v>12613</v>
      </c>
      <c r="I93" s="69" t="s">
        <v>290</v>
      </c>
      <c r="J93" s="69" t="s">
        <v>290</v>
      </c>
      <c r="K93" s="70"/>
      <c r="L93" s="201" t="s">
        <v>87</v>
      </c>
      <c r="M93" s="201" t="str">
        <f>IF(ISNA(MATCH($L93,'Linked Budget'!$B$6:$B$129,0)),"UNBUDGETED","")</f>
        <v/>
      </c>
      <c r="N93" s="202" t="str">
        <f t="shared" si="243"/>
        <v/>
      </c>
      <c r="O93" s="107">
        <f t="shared" si="244"/>
        <v>-2</v>
      </c>
      <c r="P93" s="107">
        <f t="shared" si="226"/>
        <v>0</v>
      </c>
      <c r="Q93" s="107">
        <f t="shared" si="226"/>
        <v>0</v>
      </c>
      <c r="R93" s="107">
        <f t="shared" si="226"/>
        <v>0</v>
      </c>
      <c r="S93" s="107">
        <f t="shared" si="226"/>
        <v>0</v>
      </c>
      <c r="T93" s="107">
        <f t="shared" si="226"/>
        <v>0</v>
      </c>
      <c r="U93" s="107">
        <f t="shared" si="226"/>
        <v>0</v>
      </c>
      <c r="V93" s="107">
        <f t="shared" si="226"/>
        <v>0</v>
      </c>
      <c r="W93" s="107">
        <f t="shared" si="226"/>
        <v>0</v>
      </c>
      <c r="X93" s="107">
        <f t="shared" si="226"/>
        <v>0</v>
      </c>
      <c r="Y93" s="107">
        <f t="shared" si="226"/>
        <v>0</v>
      </c>
      <c r="Z93" s="107">
        <f t="shared" si="226"/>
        <v>0</v>
      </c>
      <c r="AA93" s="107">
        <f t="shared" si="226"/>
        <v>0</v>
      </c>
      <c r="AB93" s="107">
        <f t="shared" si="226"/>
        <v>0</v>
      </c>
      <c r="AC93" s="107">
        <f t="shared" si="226"/>
        <v>0</v>
      </c>
      <c r="AD93" s="107">
        <f t="shared" si="226"/>
        <v>0</v>
      </c>
      <c r="AE93" s="107">
        <f t="shared" si="226"/>
        <v>0</v>
      </c>
      <c r="AF93" s="107">
        <f t="shared" si="235"/>
        <v>0</v>
      </c>
      <c r="AG93" s="107">
        <f t="shared" si="235"/>
        <v>0</v>
      </c>
      <c r="AH93" s="107">
        <f t="shared" si="235"/>
        <v>0</v>
      </c>
      <c r="AI93" s="107">
        <f t="shared" si="235"/>
        <v>0</v>
      </c>
      <c r="AJ93" s="107">
        <f t="shared" si="235"/>
        <v>0</v>
      </c>
      <c r="AK93" s="107">
        <f t="shared" si="235"/>
        <v>0</v>
      </c>
      <c r="AL93" s="107">
        <f t="shared" si="235"/>
        <v>0</v>
      </c>
      <c r="AM93" s="107">
        <f t="shared" si="235"/>
        <v>0</v>
      </c>
      <c r="AN93" s="107">
        <f t="shared" si="235"/>
        <v>0</v>
      </c>
      <c r="AO93" s="107">
        <f t="shared" si="235"/>
        <v>0</v>
      </c>
      <c r="AP93" s="107">
        <f t="shared" si="235"/>
        <v>0</v>
      </c>
      <c r="AQ93" s="107">
        <f t="shared" si="235"/>
        <v>0</v>
      </c>
      <c r="AR93" s="107">
        <f t="shared" si="235"/>
        <v>0</v>
      </c>
      <c r="AS93" s="107">
        <f t="shared" si="235"/>
        <v>0</v>
      </c>
      <c r="AT93" s="107">
        <f t="shared" si="235"/>
        <v>0</v>
      </c>
      <c r="AU93" s="107">
        <f t="shared" si="235"/>
        <v>0</v>
      </c>
      <c r="AV93" s="107">
        <f t="shared" si="235"/>
        <v>0</v>
      </c>
      <c r="AW93" s="107">
        <f t="shared" si="235"/>
        <v>0</v>
      </c>
      <c r="AX93" s="107">
        <f t="shared" si="235"/>
        <v>0</v>
      </c>
      <c r="AY93" s="107">
        <f t="shared" si="235"/>
        <v>0</v>
      </c>
      <c r="AZ93" s="107">
        <f t="shared" si="235"/>
        <v>0</v>
      </c>
      <c r="BA93" s="107">
        <f t="shared" si="235"/>
        <v>0</v>
      </c>
      <c r="BB93" s="107">
        <f t="shared" si="235"/>
        <v>0</v>
      </c>
      <c r="BC93" s="107">
        <f t="shared" si="235"/>
        <v>0</v>
      </c>
      <c r="BD93" s="107">
        <f t="shared" si="235"/>
        <v>0</v>
      </c>
      <c r="BE93" s="107">
        <f t="shared" si="235"/>
        <v>0</v>
      </c>
      <c r="BF93" s="107">
        <f t="shared" si="230"/>
        <v>0</v>
      </c>
      <c r="BG93" s="107">
        <f t="shared" si="230"/>
        <v>0</v>
      </c>
      <c r="BH93" s="107">
        <f t="shared" si="230"/>
        <v>0</v>
      </c>
      <c r="BI93" s="107">
        <f t="shared" si="230"/>
        <v>0</v>
      </c>
      <c r="BJ93" s="107">
        <f t="shared" si="230"/>
        <v>0</v>
      </c>
      <c r="BK93" s="107">
        <f t="shared" si="230"/>
        <v>0</v>
      </c>
      <c r="BL93" s="107">
        <f t="shared" si="230"/>
        <v>0</v>
      </c>
      <c r="BM93" s="107">
        <f t="shared" si="196"/>
        <v>0</v>
      </c>
      <c r="BN93" s="107">
        <f t="shared" si="230"/>
        <v>0</v>
      </c>
      <c r="BO93" s="107">
        <f t="shared" si="230"/>
        <v>0</v>
      </c>
      <c r="BP93" s="107">
        <f t="shared" si="230"/>
        <v>0</v>
      </c>
      <c r="BQ93" s="107">
        <f t="shared" si="230"/>
        <v>0</v>
      </c>
      <c r="BR93" s="107">
        <f t="shared" si="230"/>
        <v>0</v>
      </c>
      <c r="BS93" s="107">
        <f t="shared" si="230"/>
        <v>0</v>
      </c>
      <c r="BT93" s="107">
        <f t="shared" si="230"/>
        <v>0</v>
      </c>
      <c r="BU93" s="107">
        <f t="shared" si="230"/>
        <v>0</v>
      </c>
      <c r="BV93" s="107">
        <f t="shared" si="230"/>
        <v>0</v>
      </c>
      <c r="BW93" s="107">
        <f t="shared" si="230"/>
        <v>0</v>
      </c>
      <c r="BX93" s="107">
        <f t="shared" si="230"/>
        <v>0</v>
      </c>
      <c r="BY93" s="107">
        <f t="shared" si="230"/>
        <v>0</v>
      </c>
      <c r="BZ93" s="107">
        <f t="shared" si="230"/>
        <v>0</v>
      </c>
      <c r="CA93" s="107">
        <f t="shared" ref="CA93:DQ93" si="247">IF(CA$6=$L93,IF(OR($L93="Deposit Allocated",$E93="Deposit Detail"),$K93,SUM($F93:$G93)),0)</f>
        <v>0</v>
      </c>
      <c r="CB93" s="107">
        <f t="shared" si="247"/>
        <v>0</v>
      </c>
      <c r="CC93" s="107">
        <f t="shared" si="247"/>
        <v>0</v>
      </c>
      <c r="CD93" s="107">
        <f t="shared" si="247"/>
        <v>0</v>
      </c>
      <c r="CE93" s="107">
        <f t="shared" si="247"/>
        <v>0</v>
      </c>
      <c r="CF93" s="107">
        <f t="shared" si="247"/>
        <v>0</v>
      </c>
      <c r="CG93" s="107">
        <f t="shared" si="247"/>
        <v>0</v>
      </c>
      <c r="CH93" s="107">
        <f t="shared" si="247"/>
        <v>0</v>
      </c>
      <c r="CI93" s="107">
        <f t="shared" si="247"/>
        <v>0</v>
      </c>
      <c r="CJ93" s="107">
        <f t="shared" si="247"/>
        <v>0</v>
      </c>
      <c r="CK93" s="107">
        <f t="shared" si="247"/>
        <v>0</v>
      </c>
      <c r="CL93" s="107">
        <f t="shared" si="247"/>
        <v>0</v>
      </c>
      <c r="CM93" s="107">
        <f t="shared" si="247"/>
        <v>0</v>
      </c>
      <c r="CN93" s="107">
        <f t="shared" si="247"/>
        <v>0</v>
      </c>
      <c r="CO93" s="107">
        <f t="shared" si="247"/>
        <v>0</v>
      </c>
      <c r="CP93" s="107">
        <f t="shared" si="247"/>
        <v>0</v>
      </c>
      <c r="CQ93" s="107">
        <f t="shared" si="247"/>
        <v>0</v>
      </c>
      <c r="CR93" s="107">
        <f t="shared" si="247"/>
        <v>0</v>
      </c>
      <c r="CS93" s="107">
        <f t="shared" si="247"/>
        <v>0</v>
      </c>
      <c r="CT93" s="107">
        <f t="shared" si="247"/>
        <v>0</v>
      </c>
      <c r="CU93" s="107">
        <f t="shared" si="247"/>
        <v>0</v>
      </c>
      <c r="CV93" s="107">
        <f t="shared" si="247"/>
        <v>0</v>
      </c>
      <c r="CW93" s="107">
        <f t="shared" si="247"/>
        <v>0</v>
      </c>
      <c r="CX93" s="107">
        <f t="shared" si="247"/>
        <v>0</v>
      </c>
      <c r="CY93" s="107">
        <f t="shared" si="247"/>
        <v>0</v>
      </c>
      <c r="CZ93" s="107">
        <f t="shared" si="247"/>
        <v>0</v>
      </c>
      <c r="DA93" s="107">
        <f t="shared" si="247"/>
        <v>0</v>
      </c>
      <c r="DB93" s="107">
        <f t="shared" si="247"/>
        <v>0</v>
      </c>
      <c r="DC93" s="107">
        <f t="shared" si="247"/>
        <v>0</v>
      </c>
      <c r="DD93" s="107">
        <f t="shared" si="247"/>
        <v>0</v>
      </c>
      <c r="DE93" s="107">
        <f t="shared" si="247"/>
        <v>0</v>
      </c>
      <c r="DF93" s="107">
        <f t="shared" si="247"/>
        <v>0</v>
      </c>
      <c r="DG93" s="107">
        <f t="shared" si="247"/>
        <v>0</v>
      </c>
      <c r="DH93" s="107">
        <f t="shared" si="247"/>
        <v>0</v>
      </c>
      <c r="DI93" s="107">
        <f t="shared" si="247"/>
        <v>0</v>
      </c>
      <c r="DJ93" s="107">
        <f t="shared" si="247"/>
        <v>0</v>
      </c>
      <c r="DK93" s="107">
        <f t="shared" si="247"/>
        <v>-2</v>
      </c>
      <c r="DL93" s="107">
        <f t="shared" si="247"/>
        <v>0</v>
      </c>
      <c r="DM93" s="107">
        <f t="shared" si="247"/>
        <v>0</v>
      </c>
      <c r="DN93" s="107">
        <f t="shared" si="247"/>
        <v>0</v>
      </c>
      <c r="DO93" s="107">
        <f t="shared" si="247"/>
        <v>0</v>
      </c>
      <c r="DP93" s="107">
        <f t="shared" si="247"/>
        <v>0</v>
      </c>
      <c r="DQ93" s="107">
        <f t="shared" si="247"/>
        <v>0</v>
      </c>
      <c r="DR93" s="107">
        <f t="shared" si="217"/>
        <v>0</v>
      </c>
      <c r="DS93" s="107">
        <f t="shared" si="217"/>
        <v>0</v>
      </c>
      <c r="DT93" s="107">
        <f t="shared" si="217"/>
        <v>0</v>
      </c>
    </row>
    <row r="94" spans="1:124" ht="12.75" customHeight="1" x14ac:dyDescent="0.25">
      <c r="A94" s="235"/>
      <c r="B94" s="233"/>
      <c r="C94" s="236"/>
      <c r="D94" s="237"/>
      <c r="E94" s="238"/>
      <c r="F94" s="239"/>
      <c r="G94" s="240"/>
      <c r="H94" s="241"/>
      <c r="I94" s="242"/>
      <c r="J94" s="242"/>
      <c r="K94" s="234"/>
      <c r="L94" s="243"/>
      <c r="M94" s="235"/>
      <c r="N94" s="238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  <c r="AP94" s="244"/>
      <c r="AQ94" s="244"/>
      <c r="AR94" s="244"/>
      <c r="AS94" s="244"/>
      <c r="AT94" s="244"/>
      <c r="AU94" s="244"/>
      <c r="AV94" s="244"/>
      <c r="AW94" s="244"/>
      <c r="AX94" s="244"/>
      <c r="AY94" s="244"/>
      <c r="AZ94" s="244"/>
      <c r="BA94" s="244"/>
      <c r="BB94" s="244"/>
      <c r="BC94" s="244"/>
      <c r="BD94" s="244"/>
      <c r="BE94" s="244"/>
      <c r="BF94" s="244"/>
      <c r="BG94" s="244"/>
      <c r="BH94" s="244"/>
      <c r="BI94" s="244"/>
      <c r="BJ94" s="244"/>
      <c r="BK94" s="244"/>
      <c r="BL94" s="244"/>
      <c r="BM94" s="244"/>
      <c r="BN94" s="244"/>
      <c r="BO94" s="244"/>
      <c r="BP94" s="244"/>
      <c r="BQ94" s="244"/>
      <c r="BR94" s="244"/>
      <c r="BS94" s="244"/>
      <c r="BT94" s="244"/>
      <c r="BU94" s="244"/>
      <c r="BV94" s="244"/>
      <c r="BW94" s="244"/>
      <c r="BX94" s="244"/>
      <c r="BY94" s="244"/>
      <c r="BZ94" s="244"/>
      <c r="CA94" s="244"/>
      <c r="CB94" s="244"/>
      <c r="CC94" s="244"/>
      <c r="CD94" s="244"/>
      <c r="CE94" s="244"/>
      <c r="CF94" s="244"/>
      <c r="CG94" s="244"/>
      <c r="CH94" s="244"/>
      <c r="CI94" s="244"/>
      <c r="CJ94" s="244"/>
      <c r="CK94" s="244"/>
      <c r="CL94" s="244"/>
      <c r="CM94" s="244"/>
      <c r="CN94" s="244"/>
      <c r="CO94" s="244"/>
      <c r="CP94" s="244"/>
      <c r="CQ94" s="244"/>
      <c r="CR94" s="244"/>
      <c r="CS94" s="244"/>
      <c r="CT94" s="244"/>
      <c r="CU94" s="244"/>
      <c r="CV94" s="244"/>
      <c r="CW94" s="244"/>
      <c r="CX94" s="244"/>
      <c r="CY94" s="244"/>
      <c r="CZ94" s="244"/>
      <c r="DA94" s="244"/>
      <c r="DB94" s="244"/>
      <c r="DC94" s="244"/>
      <c r="DD94" s="244"/>
      <c r="DE94" s="244"/>
      <c r="DF94" s="244"/>
      <c r="DG94" s="244"/>
      <c r="DH94" s="244"/>
      <c r="DI94" s="244"/>
      <c r="DJ94" s="244"/>
      <c r="DK94" s="244"/>
      <c r="DL94" s="244"/>
      <c r="DM94" s="244"/>
      <c r="DN94" s="244"/>
      <c r="DO94" s="244"/>
      <c r="DP94" s="244"/>
      <c r="DQ94" s="244"/>
      <c r="DR94" s="244"/>
      <c r="DS94" s="244"/>
      <c r="DT94" s="244"/>
    </row>
    <row r="95" spans="1:124" ht="15.6" customHeight="1" x14ac:dyDescent="0.25">
      <c r="A95" s="72" t="s">
        <v>58</v>
      </c>
      <c r="B95" s="73"/>
      <c r="C95" s="73"/>
      <c r="D95" s="74"/>
      <c r="E95" s="75" t="s">
        <v>59</v>
      </c>
      <c r="F95" s="76"/>
      <c r="G95" s="76"/>
      <c r="H95" s="104">
        <f>H93</f>
        <v>12613</v>
      </c>
      <c r="I95" s="105"/>
      <c r="J95" s="77"/>
      <c r="K95" s="78"/>
      <c r="L95" s="110"/>
      <c r="M95" s="79"/>
      <c r="N95" s="80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4"/>
      <c r="DR95" s="104"/>
      <c r="DS95" s="104"/>
      <c r="DT95" s="104"/>
    </row>
    <row r="96" spans="1:124" ht="12.75" customHeight="1" x14ac:dyDescent="0.25">
      <c r="A96" s="235"/>
      <c r="B96" s="233"/>
      <c r="C96" s="236"/>
      <c r="D96" s="237"/>
      <c r="E96" s="238"/>
      <c r="F96" s="239"/>
      <c r="G96" s="240"/>
      <c r="H96" s="241"/>
      <c r="I96" s="242"/>
      <c r="J96" s="242"/>
      <c r="K96" s="234"/>
      <c r="L96" s="243"/>
      <c r="M96" s="235"/>
      <c r="N96" s="238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  <c r="AS96" s="244"/>
      <c r="AT96" s="244"/>
      <c r="AU96" s="244"/>
      <c r="AV96" s="244"/>
      <c r="AW96" s="244"/>
      <c r="AX96" s="244"/>
      <c r="AY96" s="244"/>
      <c r="AZ96" s="244"/>
      <c r="BA96" s="244"/>
      <c r="BB96" s="244"/>
      <c r="BC96" s="244"/>
      <c r="BD96" s="244"/>
      <c r="BE96" s="244"/>
      <c r="BF96" s="244"/>
      <c r="BG96" s="244"/>
      <c r="BH96" s="244"/>
      <c r="BI96" s="244"/>
      <c r="BJ96" s="244"/>
      <c r="BK96" s="244"/>
      <c r="BL96" s="244"/>
      <c r="BM96" s="244"/>
      <c r="BN96" s="244"/>
      <c r="BO96" s="244"/>
      <c r="BP96" s="244"/>
      <c r="BQ96" s="244"/>
      <c r="BR96" s="244"/>
      <c r="BS96" s="244"/>
      <c r="BT96" s="244"/>
      <c r="BU96" s="244"/>
      <c r="BV96" s="244"/>
      <c r="BW96" s="244"/>
      <c r="BX96" s="244"/>
      <c r="BY96" s="244"/>
      <c r="BZ96" s="244"/>
      <c r="CA96" s="244"/>
      <c r="CB96" s="244"/>
      <c r="CC96" s="244"/>
      <c r="CD96" s="244"/>
      <c r="CE96" s="244"/>
      <c r="CF96" s="244"/>
      <c r="CG96" s="244"/>
      <c r="CH96" s="244"/>
      <c r="CI96" s="244"/>
      <c r="CJ96" s="244"/>
      <c r="CK96" s="244"/>
      <c r="CL96" s="244"/>
      <c r="CM96" s="244"/>
      <c r="CN96" s="244"/>
      <c r="CO96" s="244"/>
      <c r="CP96" s="244"/>
      <c r="CQ96" s="244"/>
      <c r="CR96" s="244"/>
      <c r="CS96" s="244"/>
      <c r="CT96" s="244"/>
      <c r="CU96" s="244"/>
      <c r="CV96" s="244"/>
      <c r="CW96" s="244"/>
      <c r="CX96" s="244"/>
      <c r="CY96" s="244"/>
      <c r="CZ96" s="244"/>
      <c r="DA96" s="244"/>
      <c r="DB96" s="244"/>
      <c r="DC96" s="244"/>
      <c r="DD96" s="244"/>
      <c r="DE96" s="244"/>
      <c r="DF96" s="244"/>
      <c r="DG96" s="244"/>
      <c r="DH96" s="244"/>
      <c r="DI96" s="244"/>
      <c r="DJ96" s="244"/>
      <c r="DK96" s="244"/>
      <c r="DL96" s="244"/>
      <c r="DM96" s="244"/>
      <c r="DN96" s="244"/>
      <c r="DO96" s="244"/>
      <c r="DP96" s="244"/>
      <c r="DQ96" s="244"/>
      <c r="DR96" s="244"/>
      <c r="DS96" s="244"/>
      <c r="DT96" s="244"/>
    </row>
    <row r="97" spans="1:124" x14ac:dyDescent="0.25">
      <c r="A97" s="41" t="s">
        <v>92</v>
      </c>
      <c r="C97" s="34" t="s">
        <v>88</v>
      </c>
      <c r="E97" s="36" t="s">
        <v>89</v>
      </c>
      <c r="F97" s="41" t="s">
        <v>102</v>
      </c>
      <c r="G97" s="41" t="s">
        <v>90</v>
      </c>
      <c r="H97" s="38" t="s">
        <v>91</v>
      </c>
      <c r="I97" s="39" t="s">
        <v>128</v>
      </c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  <c r="DR97" s="84"/>
      <c r="DS97" s="84"/>
      <c r="DT97" s="84"/>
    </row>
    <row r="98" spans="1:124" ht="15" x14ac:dyDescent="0.35">
      <c r="A98" s="35" t="s">
        <v>93</v>
      </c>
      <c r="B98" s="231">
        <f>COUNTIF($A$68:$A75,A98)</f>
        <v>0</v>
      </c>
      <c r="C98" s="108"/>
      <c r="E98" s="108">
        <v>27629.65</v>
      </c>
      <c r="F98" s="112">
        <f>SUMIF($A$68:$A75,A98,(F$68:F$97))</f>
        <v>0</v>
      </c>
      <c r="G98" s="112">
        <f>SUMIF($A$68:$A75,A98,(G$68:G$97))</f>
        <v>0</v>
      </c>
      <c r="H98" s="108">
        <f t="shared" ref="H98:H103" si="248">C98+F98+G98</f>
        <v>0</v>
      </c>
      <c r="I98" s="111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</row>
    <row r="99" spans="1:124" x14ac:dyDescent="0.25">
      <c r="A99" s="35" t="s">
        <v>94</v>
      </c>
      <c r="B99" s="231">
        <f>COUNTIF($A$68:$A95,A99)</f>
        <v>12</v>
      </c>
      <c r="C99" s="292">
        <f>E98</f>
        <v>27629.65</v>
      </c>
      <c r="D99" s="293"/>
      <c r="E99" s="292">
        <v>20218.07</v>
      </c>
      <c r="F99" s="294">
        <f>SUMIF($A$68:$A95,A99,(F$68:F$95))</f>
        <v>393.99</v>
      </c>
      <c r="G99" s="294">
        <f>SUMIF($A$68:$A95,A99,(G$68:G$95))</f>
        <v>-7805.5700000000006</v>
      </c>
      <c r="H99" s="292">
        <f t="shared" si="248"/>
        <v>20218.070000000003</v>
      </c>
      <c r="I99" s="295">
        <f t="shared" ref="I99:I103" si="249">H99-E99</f>
        <v>0</v>
      </c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  <c r="DT99" s="84"/>
    </row>
    <row r="100" spans="1:124" x14ac:dyDescent="0.25">
      <c r="A100" s="35" t="s">
        <v>129</v>
      </c>
      <c r="B100" s="231">
        <f>COUNTIF($A$68:$A96,A100)</f>
        <v>12</v>
      </c>
      <c r="C100" s="292">
        <f t="shared" ref="C100" si="250">E99</f>
        <v>20218.07</v>
      </c>
      <c r="D100" s="293"/>
      <c r="E100" s="292">
        <v>13026.25</v>
      </c>
      <c r="F100" s="294">
        <f ca="1">SUMIF($A$68:$A96,A100,(F$68:F$95))</f>
        <v>1839.7800000000002</v>
      </c>
      <c r="G100" s="294">
        <f ca="1">SUMIF($A$68:$A96,A100,(G$68:G$95))</f>
        <v>-9031.6</v>
      </c>
      <c r="H100" s="292">
        <f t="shared" ref="H100" ca="1" si="251">C100+F100+G100</f>
        <v>13026.249999999998</v>
      </c>
      <c r="I100" s="295">
        <f t="shared" ref="I100" ca="1" si="252">H100-E100</f>
        <v>0</v>
      </c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/>
    </row>
    <row r="101" spans="1:124" x14ac:dyDescent="0.25">
      <c r="A101" s="32" t="s">
        <v>95</v>
      </c>
      <c r="B101" s="231">
        <f>COUNTIF($A$68:$A79,A101)</f>
        <v>0</v>
      </c>
      <c r="C101" s="292">
        <f t="shared" ref="C101:C103" si="253">E100</f>
        <v>13026.25</v>
      </c>
      <c r="D101" s="293"/>
      <c r="E101" s="292"/>
      <c r="F101" s="294">
        <f>SUMIF($A$68:$A79,A101,(F$68:F$97))</f>
        <v>0</v>
      </c>
      <c r="G101" s="294">
        <f>SUMIF($A$68:$A79,A101,(G$68:G$97))</f>
        <v>0</v>
      </c>
      <c r="H101" s="292">
        <f t="shared" si="248"/>
        <v>13026.25</v>
      </c>
      <c r="I101" s="295">
        <f t="shared" si="249"/>
        <v>13026.25</v>
      </c>
    </row>
    <row r="102" spans="1:124" s="42" customFormat="1" x14ac:dyDescent="0.25">
      <c r="A102" s="32" t="s">
        <v>98</v>
      </c>
      <c r="B102" s="231">
        <f>COUNTIF($A$68:$A94,A102)</f>
        <v>0</v>
      </c>
      <c r="C102" s="292">
        <f t="shared" si="253"/>
        <v>0</v>
      </c>
      <c r="D102" s="293"/>
      <c r="E102" s="292"/>
      <c r="F102" s="294">
        <f>SUMIF($A$68:$A94,A102,(F$68:F$97))</f>
        <v>0</v>
      </c>
      <c r="G102" s="294">
        <f>SUMIF($A$68:$A94,A102,(G$68:G$97))</f>
        <v>0</v>
      </c>
      <c r="H102" s="292">
        <f t="shared" si="248"/>
        <v>0</v>
      </c>
      <c r="I102" s="295">
        <f t="shared" si="249"/>
        <v>0</v>
      </c>
      <c r="J102" s="39"/>
      <c r="K102" s="90"/>
      <c r="L102" s="88"/>
      <c r="M102" s="88"/>
      <c r="N102" s="88"/>
      <c r="O102" s="88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</row>
    <row r="103" spans="1:124" x14ac:dyDescent="0.25">
      <c r="A103" s="32" t="s">
        <v>99</v>
      </c>
      <c r="B103" s="231">
        <f>COUNTIF($A$68:$A95,A103)</f>
        <v>0</v>
      </c>
      <c r="C103" s="292">
        <f t="shared" si="253"/>
        <v>0</v>
      </c>
      <c r="D103" s="293"/>
      <c r="E103" s="292"/>
      <c r="F103" s="294">
        <f>SUMIF($A$68:$A95,A103,(F$68:F$97))</f>
        <v>0</v>
      </c>
      <c r="G103" s="294">
        <f>SUMIF($A$68:$A95,A103,(G$68:G$97))</f>
        <v>0</v>
      </c>
      <c r="H103" s="292">
        <f t="shared" si="248"/>
        <v>0</v>
      </c>
      <c r="I103" s="295">
        <f t="shared" si="249"/>
        <v>0</v>
      </c>
      <c r="J103" s="91"/>
    </row>
    <row r="104" spans="1:124" x14ac:dyDescent="0.25">
      <c r="A104" s="32" t="s">
        <v>104</v>
      </c>
      <c r="B104" s="231">
        <f>COUNTIF($A$68:$A97,A104)</f>
        <v>0</v>
      </c>
      <c r="C104" s="292">
        <f t="shared" ref="C104" si="254">E103</f>
        <v>0</v>
      </c>
      <c r="D104" s="293"/>
      <c r="E104" s="292"/>
      <c r="F104" s="294">
        <f>SUMIF($A$68:$A97,A104,(F$68:F$97))</f>
        <v>0</v>
      </c>
      <c r="G104" s="294">
        <f>SUMIF($A$68:$A97,A104,(G$68:G$97))</f>
        <v>0</v>
      </c>
      <c r="H104" s="292">
        <f t="shared" ref="H104:H110" si="255">C104+F104+G104</f>
        <v>0</v>
      </c>
      <c r="I104" s="295">
        <f t="shared" ref="I104:I110" si="256">H104-E104</f>
        <v>0</v>
      </c>
    </row>
    <row r="105" spans="1:124" x14ac:dyDescent="0.25">
      <c r="A105" s="32" t="s">
        <v>105</v>
      </c>
      <c r="B105" s="231">
        <f>COUNTIF($A$68:$A97,A105)</f>
        <v>0</v>
      </c>
      <c r="C105" s="292">
        <f t="shared" ref="C105:C110" si="257">H104</f>
        <v>0</v>
      </c>
      <c r="D105" s="293"/>
      <c r="E105" s="292"/>
      <c r="F105" s="294">
        <f ca="1">SUMIF($A$68:$A98,A105,(F$68:F$97))</f>
        <v>0</v>
      </c>
      <c r="G105" s="294">
        <f ca="1">SUMIF($A$68:$A98,A105,(G$68:G$97))</f>
        <v>0</v>
      </c>
      <c r="H105" s="292">
        <f t="shared" ca="1" si="255"/>
        <v>0</v>
      </c>
      <c r="I105" s="295">
        <f t="shared" ca="1" si="256"/>
        <v>0</v>
      </c>
    </row>
    <row r="106" spans="1:124" x14ac:dyDescent="0.25">
      <c r="A106" s="32" t="s">
        <v>106</v>
      </c>
      <c r="B106" s="231">
        <f>COUNTIF($A$68:$A98,A106)</f>
        <v>0</v>
      </c>
      <c r="C106" s="292">
        <f t="shared" ca="1" si="257"/>
        <v>0</v>
      </c>
      <c r="D106" s="293"/>
      <c r="E106" s="292"/>
      <c r="F106" s="294">
        <f ca="1">SUMIF($A$68:$A99,A106,(F$68:F$97))</f>
        <v>0</v>
      </c>
      <c r="G106" s="294">
        <f ca="1">SUMIF($A$68:$A99,A106,(G$68:G$97))</f>
        <v>0</v>
      </c>
      <c r="H106" s="292">
        <f t="shared" ca="1" si="255"/>
        <v>0</v>
      </c>
      <c r="I106" s="295">
        <f t="shared" ca="1" si="256"/>
        <v>0</v>
      </c>
    </row>
    <row r="107" spans="1:124" x14ac:dyDescent="0.25">
      <c r="A107" s="32" t="s">
        <v>107</v>
      </c>
      <c r="B107" s="231">
        <f>COUNTIF($A$68:$A99,A107)</f>
        <v>0</v>
      </c>
      <c r="C107" s="292">
        <f t="shared" ca="1" si="257"/>
        <v>0</v>
      </c>
      <c r="D107" s="293"/>
      <c r="E107" s="292"/>
      <c r="F107" s="294">
        <f ca="1">SUMIF($A$68:$A100,A107,(F$68:F$97))</f>
        <v>0</v>
      </c>
      <c r="G107" s="294">
        <f ca="1">SUMIF($A$68:$A100,A107,(G$68:G$97))</f>
        <v>0</v>
      </c>
      <c r="H107" s="292">
        <f t="shared" ca="1" si="255"/>
        <v>0</v>
      </c>
      <c r="I107" s="295">
        <f t="shared" ca="1" si="256"/>
        <v>0</v>
      </c>
    </row>
    <row r="108" spans="1:124" x14ac:dyDescent="0.25">
      <c r="A108" s="32" t="s">
        <v>108</v>
      </c>
      <c r="B108" s="231">
        <f>COUNTIF($A$68:$A100,A108)</f>
        <v>0</v>
      </c>
      <c r="C108" s="292">
        <f t="shared" ca="1" si="257"/>
        <v>0</v>
      </c>
      <c r="D108" s="293"/>
      <c r="E108" s="292"/>
      <c r="F108" s="294">
        <f ca="1">SUMIF($A$68:$A101,A108,(F$68:F$97))</f>
        <v>0</v>
      </c>
      <c r="G108" s="294">
        <f ca="1">SUMIF($A$68:$A101,A108,(G$68:G$97))</f>
        <v>0</v>
      </c>
      <c r="H108" s="292">
        <f t="shared" ca="1" si="255"/>
        <v>0</v>
      </c>
      <c r="I108" s="295">
        <f t="shared" ca="1" si="256"/>
        <v>0</v>
      </c>
    </row>
    <row r="109" spans="1:124" x14ac:dyDescent="0.25">
      <c r="A109" s="32" t="s">
        <v>110</v>
      </c>
      <c r="B109" s="231">
        <f>COUNTIF($A$68:$A101,A109)</f>
        <v>0</v>
      </c>
      <c r="C109" s="292">
        <f t="shared" ca="1" si="257"/>
        <v>0</v>
      </c>
      <c r="D109" s="293"/>
      <c r="E109" s="292"/>
      <c r="F109" s="294">
        <f ca="1">SUMIF($A$68:$A102,A109,(F$68:F$97))</f>
        <v>0</v>
      </c>
      <c r="G109" s="294">
        <f ca="1">SUMIF($A$68:$A102,A109,(G$68:G$97))</f>
        <v>0</v>
      </c>
      <c r="H109" s="292">
        <f t="shared" ca="1" si="255"/>
        <v>0</v>
      </c>
      <c r="I109" s="295">
        <f t="shared" ca="1" si="256"/>
        <v>0</v>
      </c>
    </row>
    <row r="110" spans="1:124" x14ac:dyDescent="0.25">
      <c r="A110" s="32" t="s">
        <v>93</v>
      </c>
      <c r="B110" s="231">
        <f>COUNTIF($A$68:$A97,A110)</f>
        <v>0</v>
      </c>
      <c r="C110" s="292">
        <f t="shared" ca="1" si="257"/>
        <v>0</v>
      </c>
      <c r="D110" s="293"/>
      <c r="E110" s="292"/>
      <c r="F110" s="294">
        <f ca="1">SUMIF($A$68:$A103,A110,(F$68:F$97))</f>
        <v>0</v>
      </c>
      <c r="G110" s="294">
        <f ca="1">SUMIF($A$68:$A103,A110,(G$68:G$97))</f>
        <v>0</v>
      </c>
      <c r="H110" s="292">
        <f t="shared" ca="1" si="255"/>
        <v>0</v>
      </c>
      <c r="I110" s="295">
        <f t="shared" ca="1" si="256"/>
        <v>0</v>
      </c>
    </row>
  </sheetData>
  <sheetProtection selectLockedCells="1" selectUnlockedCells="1"/>
  <autoFilter ref="A67:DT77" xr:uid="{B22C01EF-3B6D-40D7-B3FB-BD4DCAFD2B6C}"/>
  <pageMargins left="0.57999999999999996" right="0.49" top="0.61" bottom="0.34" header="0.3" footer="0.13"/>
  <pageSetup scale="40" orientation="landscape" horizontalDpi="300" verticalDpi="300" r:id="rId1"/>
  <headerFooter>
    <oddHeader>&amp;L&amp;"Arial,Bold Italic"&amp;26 2012-13 PTA Checking Ledger</oddHeader>
    <oddFooter>&amp;L&amp;Z&amp;F&amp;C&amp;P of &amp;N&amp;Rprint date: &amp;D / 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34"/>
  <sheetViews>
    <sheetView workbookViewId="0">
      <selection activeCell="F34" sqref="F34"/>
    </sheetView>
  </sheetViews>
  <sheetFormatPr defaultColWidth="8.88671875" defaultRowHeight="13.2" x14ac:dyDescent="0.25"/>
  <cols>
    <col min="1" max="1" width="11.6640625" customWidth="1"/>
    <col min="2" max="2" width="10.44140625" style="93" customWidth="1"/>
    <col min="3" max="3" width="10.88671875" style="93" bestFit="1" customWidth="1"/>
    <col min="4" max="4" width="16.88671875" style="93" customWidth="1"/>
    <col min="5" max="5" width="20.33203125" style="94" customWidth="1"/>
    <col min="6" max="6" width="12.88671875" style="95" customWidth="1"/>
  </cols>
  <sheetData>
    <row r="1" spans="1:6" ht="21" x14ac:dyDescent="0.4">
      <c r="A1" s="92" t="s">
        <v>162</v>
      </c>
    </row>
    <row r="3" spans="1:6" x14ac:dyDescent="0.25">
      <c r="A3" s="96"/>
      <c r="B3" s="96" t="s">
        <v>60</v>
      </c>
      <c r="C3" s="96" t="s">
        <v>61</v>
      </c>
      <c r="D3" s="96" t="s">
        <v>112</v>
      </c>
      <c r="E3" s="96" t="s">
        <v>53</v>
      </c>
      <c r="F3" s="96" t="s">
        <v>51</v>
      </c>
    </row>
    <row r="4" spans="1:6" x14ac:dyDescent="0.25">
      <c r="A4" s="97">
        <v>43646</v>
      </c>
      <c r="B4" s="98"/>
      <c r="C4" s="98"/>
      <c r="D4" s="98"/>
      <c r="E4" s="99" t="s">
        <v>62</v>
      </c>
      <c r="F4" s="106">
        <v>500.42</v>
      </c>
    </row>
    <row r="5" spans="1:6" x14ac:dyDescent="0.25">
      <c r="A5" s="97">
        <v>43677</v>
      </c>
      <c r="B5" s="100">
        <v>0.06</v>
      </c>
      <c r="C5" s="100"/>
      <c r="D5" s="100"/>
      <c r="E5" s="99"/>
      <c r="F5" s="100">
        <f t="shared" ref="F5:F16" si="0">F4+B5+C5+D5</f>
        <v>500.48</v>
      </c>
    </row>
    <row r="6" spans="1:6" x14ac:dyDescent="0.25">
      <c r="A6" s="97">
        <v>43708</v>
      </c>
      <c r="B6" s="100">
        <v>0.06</v>
      </c>
      <c r="C6" s="100"/>
      <c r="D6" s="100"/>
      <c r="E6" s="99"/>
      <c r="F6" s="100">
        <f t="shared" si="0"/>
        <v>500.54</v>
      </c>
    </row>
    <row r="7" spans="1:6" x14ac:dyDescent="0.25">
      <c r="A7" s="97">
        <v>43738</v>
      </c>
      <c r="B7" s="100"/>
      <c r="C7" s="100"/>
      <c r="D7" s="100"/>
      <c r="E7" s="99"/>
      <c r="F7" s="100">
        <f t="shared" si="0"/>
        <v>500.54</v>
      </c>
    </row>
    <row r="8" spans="1:6" x14ac:dyDescent="0.25">
      <c r="A8" s="97">
        <v>43769</v>
      </c>
      <c r="B8" s="100"/>
      <c r="C8" s="100"/>
      <c r="D8" s="100"/>
      <c r="E8" s="99"/>
      <c r="F8" s="100">
        <f t="shared" si="0"/>
        <v>500.54</v>
      </c>
    </row>
    <row r="9" spans="1:6" x14ac:dyDescent="0.25">
      <c r="A9" s="97">
        <v>43799</v>
      </c>
      <c r="B9" s="100"/>
      <c r="C9" s="100"/>
      <c r="D9" s="100"/>
      <c r="E9" s="99"/>
      <c r="F9" s="100">
        <f t="shared" si="0"/>
        <v>500.54</v>
      </c>
    </row>
    <row r="10" spans="1:6" x14ac:dyDescent="0.25">
      <c r="A10" s="97">
        <v>43830</v>
      </c>
      <c r="B10" s="100"/>
      <c r="C10" s="100"/>
      <c r="D10" s="100"/>
      <c r="E10" s="99"/>
      <c r="F10" s="100">
        <f t="shared" si="0"/>
        <v>500.54</v>
      </c>
    </row>
    <row r="11" spans="1:6" x14ac:dyDescent="0.25">
      <c r="A11" s="97">
        <v>43861</v>
      </c>
      <c r="B11" s="100"/>
      <c r="C11" s="100"/>
      <c r="D11" s="100"/>
      <c r="E11" s="99"/>
      <c r="F11" s="100">
        <f t="shared" si="0"/>
        <v>500.54</v>
      </c>
    </row>
    <row r="12" spans="1:6" x14ac:dyDescent="0.25">
      <c r="A12" s="97">
        <v>43890</v>
      </c>
      <c r="B12" s="100"/>
      <c r="C12" s="100"/>
      <c r="D12" s="100"/>
      <c r="E12" s="99"/>
      <c r="F12" s="100">
        <f t="shared" si="0"/>
        <v>500.54</v>
      </c>
    </row>
    <row r="13" spans="1:6" x14ac:dyDescent="0.25">
      <c r="A13" s="97">
        <v>43921</v>
      </c>
      <c r="B13" s="100"/>
      <c r="C13" s="100"/>
      <c r="D13" s="100"/>
      <c r="E13" s="99"/>
      <c r="F13" s="100">
        <f t="shared" si="0"/>
        <v>500.54</v>
      </c>
    </row>
    <row r="14" spans="1:6" x14ac:dyDescent="0.25">
      <c r="A14" s="97">
        <v>43951</v>
      </c>
      <c r="B14" s="100"/>
      <c r="C14" s="100"/>
      <c r="D14" s="100"/>
      <c r="E14" s="99"/>
      <c r="F14" s="100">
        <f t="shared" si="0"/>
        <v>500.54</v>
      </c>
    </row>
    <row r="15" spans="1:6" x14ac:dyDescent="0.25">
      <c r="A15" s="97">
        <v>43982</v>
      </c>
      <c r="B15" s="100"/>
      <c r="C15" s="100"/>
      <c r="D15" s="100"/>
      <c r="E15" s="99"/>
      <c r="F15" s="100">
        <f t="shared" si="0"/>
        <v>500.54</v>
      </c>
    </row>
    <row r="16" spans="1:6" x14ac:dyDescent="0.25">
      <c r="A16" s="97">
        <v>44012</v>
      </c>
      <c r="B16" s="100"/>
      <c r="C16" s="100"/>
      <c r="D16" s="100"/>
      <c r="E16" s="99"/>
      <c r="F16" s="290">
        <f t="shared" si="0"/>
        <v>500.54</v>
      </c>
    </row>
    <row r="19" spans="1:6" ht="19.5" customHeight="1" x14ac:dyDescent="0.4">
      <c r="A19" s="92" t="s">
        <v>161</v>
      </c>
    </row>
    <row r="20" spans="1:6" ht="15" customHeight="1" x14ac:dyDescent="0.25"/>
    <row r="21" spans="1:6" x14ac:dyDescent="0.25">
      <c r="A21" s="96"/>
      <c r="B21" s="96" t="s">
        <v>60</v>
      </c>
      <c r="C21" s="96" t="s">
        <v>61</v>
      </c>
      <c r="D21" s="96" t="s">
        <v>112</v>
      </c>
      <c r="E21" s="96" t="s">
        <v>53</v>
      </c>
      <c r="F21" s="96" t="s">
        <v>51</v>
      </c>
    </row>
    <row r="22" spans="1:6" x14ac:dyDescent="0.25">
      <c r="A22" s="97">
        <v>43646</v>
      </c>
      <c r="B22" s="98"/>
      <c r="C22" s="98"/>
      <c r="D22" s="98"/>
      <c r="E22" s="99" t="s">
        <v>62</v>
      </c>
      <c r="F22" s="106">
        <v>35201.71</v>
      </c>
    </row>
    <row r="23" spans="1:6" x14ac:dyDescent="0.25">
      <c r="A23" s="97">
        <v>43677</v>
      </c>
      <c r="B23" s="100">
        <v>0.6</v>
      </c>
      <c r="C23" s="100"/>
      <c r="D23" s="100"/>
      <c r="E23" s="99"/>
      <c r="F23" s="100">
        <f>F22+B23+C23+D23</f>
        <v>35202.31</v>
      </c>
    </row>
    <row r="24" spans="1:6" x14ac:dyDescent="0.25">
      <c r="A24" s="97">
        <v>43708</v>
      </c>
      <c r="B24" s="100">
        <v>0.6</v>
      </c>
      <c r="C24" s="100"/>
      <c r="D24" s="100"/>
      <c r="E24" s="99"/>
      <c r="F24" s="100">
        <f t="shared" ref="F24:F34" si="1">F23+B24+C24+D24</f>
        <v>35202.909999999996</v>
      </c>
    </row>
    <row r="25" spans="1:6" x14ac:dyDescent="0.25">
      <c r="A25" s="97">
        <v>43738</v>
      </c>
      <c r="B25" s="100"/>
      <c r="C25" s="100"/>
      <c r="D25" s="100"/>
      <c r="E25" s="99"/>
      <c r="F25" s="100">
        <f t="shared" si="1"/>
        <v>35202.909999999996</v>
      </c>
    </row>
    <row r="26" spans="1:6" x14ac:dyDescent="0.25">
      <c r="A26" s="97">
        <v>43769</v>
      </c>
      <c r="B26" s="100"/>
      <c r="C26" s="100"/>
      <c r="D26" s="100"/>
      <c r="E26" s="99"/>
      <c r="F26" s="100">
        <f t="shared" si="1"/>
        <v>35202.909999999996</v>
      </c>
    </row>
    <row r="27" spans="1:6" x14ac:dyDescent="0.25">
      <c r="A27" s="97">
        <v>43799</v>
      </c>
      <c r="B27" s="100"/>
      <c r="C27" s="100"/>
      <c r="D27" s="100"/>
      <c r="E27" s="99"/>
      <c r="F27" s="100">
        <f t="shared" si="1"/>
        <v>35202.909999999996</v>
      </c>
    </row>
    <row r="28" spans="1:6" x14ac:dyDescent="0.25">
      <c r="A28" s="97">
        <v>43830</v>
      </c>
      <c r="B28" s="100"/>
      <c r="C28" s="100"/>
      <c r="D28" s="100"/>
      <c r="E28" s="99"/>
      <c r="F28" s="100">
        <f t="shared" si="1"/>
        <v>35202.909999999996</v>
      </c>
    </row>
    <row r="29" spans="1:6" x14ac:dyDescent="0.25">
      <c r="A29" s="97">
        <v>43861</v>
      </c>
      <c r="B29" s="100"/>
      <c r="C29" s="100"/>
      <c r="D29" s="100"/>
      <c r="E29" s="99"/>
      <c r="F29" s="100">
        <f t="shared" si="1"/>
        <v>35202.909999999996</v>
      </c>
    </row>
    <row r="30" spans="1:6" x14ac:dyDescent="0.25">
      <c r="A30" s="97">
        <v>43890</v>
      </c>
      <c r="B30" s="100"/>
      <c r="C30" s="100"/>
      <c r="D30" s="100"/>
      <c r="E30" s="99"/>
      <c r="F30" s="100">
        <f t="shared" si="1"/>
        <v>35202.909999999996</v>
      </c>
    </row>
    <row r="31" spans="1:6" x14ac:dyDescent="0.25">
      <c r="A31" s="97">
        <v>43921</v>
      </c>
      <c r="B31" s="100"/>
      <c r="C31" s="100"/>
      <c r="D31" s="100"/>
      <c r="E31" s="99"/>
      <c r="F31" s="100">
        <f t="shared" si="1"/>
        <v>35202.909999999996</v>
      </c>
    </row>
    <row r="32" spans="1:6" x14ac:dyDescent="0.25">
      <c r="A32" s="97">
        <v>43951</v>
      </c>
      <c r="B32" s="100"/>
      <c r="C32" s="100"/>
      <c r="D32" s="100"/>
      <c r="E32" s="99"/>
      <c r="F32" s="100">
        <f t="shared" si="1"/>
        <v>35202.909999999996</v>
      </c>
    </row>
    <row r="33" spans="1:6" x14ac:dyDescent="0.25">
      <c r="A33" s="97">
        <v>43982</v>
      </c>
      <c r="B33" s="100"/>
      <c r="C33" s="100"/>
      <c r="D33" s="100"/>
      <c r="E33" s="99"/>
      <c r="F33" s="100">
        <f t="shared" si="1"/>
        <v>35202.909999999996</v>
      </c>
    </row>
    <row r="34" spans="1:6" x14ac:dyDescent="0.25">
      <c r="A34" s="97">
        <v>44012</v>
      </c>
      <c r="B34" s="100"/>
      <c r="C34" s="100"/>
      <c r="D34" s="100"/>
      <c r="E34" s="99"/>
      <c r="F34" s="290">
        <f t="shared" si="1"/>
        <v>35202.909999999996</v>
      </c>
    </row>
  </sheetData>
  <pageMargins left="0.7" right="0.7" top="0.75" bottom="0.75" header="0.3" footer="0.3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7"/>
  <sheetViews>
    <sheetView workbookViewId="0">
      <selection activeCell="F24" sqref="F24"/>
    </sheetView>
  </sheetViews>
  <sheetFormatPr defaultColWidth="8.88671875" defaultRowHeight="13.2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4" spans="1:1" x14ac:dyDescent="0.25">
      <c r="A14" t="s">
        <v>74</v>
      </c>
    </row>
    <row r="17" spans="1:1" x14ac:dyDescent="0.25">
      <c r="A1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Linked Budget</vt:lpstr>
      <vt:lpstr>Checking Ledger</vt:lpstr>
      <vt:lpstr>Savings Ledger </vt:lpstr>
      <vt:lpstr>instructions</vt:lpstr>
      <vt:lpstr>'Checking Ledger'!Print_Area</vt:lpstr>
      <vt:lpstr>'Linked Budget'!Print_Area</vt:lpstr>
      <vt:lpstr>'Checking Ledger'!Print_Titles</vt:lpstr>
      <vt:lpstr>'Linked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Hosch</dc:creator>
  <cp:lastModifiedBy>Deirdre</cp:lastModifiedBy>
  <cp:lastPrinted>2019-08-23T03:03:40Z</cp:lastPrinted>
  <dcterms:created xsi:type="dcterms:W3CDTF">2016-07-11T18:34:25Z</dcterms:created>
  <dcterms:modified xsi:type="dcterms:W3CDTF">2019-09-10T19:52:45Z</dcterms:modified>
</cp:coreProperties>
</file>